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70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H10" i="1" s="1"/>
  <c r="H9" i="1" s="1"/>
  <c r="N15" i="1"/>
  <c r="G15" i="1" s="1"/>
  <c r="H15" i="1" s="1"/>
  <c r="H14" i="1" s="1"/>
  <c r="M15" i="1"/>
  <c r="L15" i="1"/>
  <c r="I15" i="1"/>
  <c r="N13" i="1"/>
  <c r="M13" i="1"/>
  <c r="L13" i="1"/>
  <c r="G13" i="1"/>
  <c r="H13" i="1" s="1"/>
  <c r="H11" i="1" s="1"/>
  <c r="N12" i="1"/>
  <c r="M12" i="1"/>
  <c r="L12" i="1"/>
  <c r="H12" i="1"/>
  <c r="G12" i="1"/>
  <c r="N10" i="1"/>
  <c r="M10" i="1"/>
  <c r="L10" i="1"/>
  <c r="N8" i="1"/>
  <c r="M8" i="1"/>
  <c r="L8" i="1"/>
  <c r="H8" i="1"/>
  <c r="G8" i="1"/>
  <c r="H7" i="1"/>
  <c r="N6" i="1"/>
  <c r="M6" i="1"/>
  <c r="L6" i="1"/>
  <c r="H6" i="1"/>
  <c r="G6" i="1"/>
  <c r="F6" i="1"/>
  <c r="H5" i="1"/>
  <c r="H17" i="1" l="1"/>
</calcChain>
</file>

<file path=xl/sharedStrings.xml><?xml version="1.0" encoding="utf-8"?>
<sst xmlns="http://schemas.openxmlformats.org/spreadsheetml/2006/main" count="39" uniqueCount="36">
  <si>
    <t>工程预算书</t>
  </si>
  <si>
    <t>工程名称：煎药房更换纱窗等几处零星维修工程</t>
  </si>
  <si>
    <t>序号</t>
  </si>
  <si>
    <t>项目编码</t>
  </si>
  <si>
    <t>项目名称及项目特征</t>
  </si>
  <si>
    <t>单位</t>
  </si>
  <si>
    <t>工程量</t>
  </si>
  <si>
    <t>综合单价</t>
  </si>
  <si>
    <t>合价</t>
  </si>
  <si>
    <t>综合单价分析（元）</t>
  </si>
  <si>
    <t>人工费</t>
  </si>
  <si>
    <t>材料费</t>
  </si>
  <si>
    <t>机械费</t>
  </si>
  <si>
    <t>管理费</t>
  </si>
  <si>
    <t>利润</t>
  </si>
  <si>
    <t>增值税</t>
  </si>
  <si>
    <t>一</t>
  </si>
  <si>
    <t>药学部煎药房更换纱窗</t>
  </si>
  <si>
    <t xml:space="preserve">纱窗
1.1.4mm厚铝合金框
2.金刚纱纱网
</t>
  </si>
  <si>
    <t>㎡</t>
  </si>
  <si>
    <t>二</t>
  </si>
  <si>
    <t>高压氧科维修地板胶</t>
  </si>
  <si>
    <t>PVC地板胶
1.铲除原油漆层；
2.打磨铁锈；清理基面；
3.刷界面剂；
4.刷胶水；
5.贴PVC地板胶，2mm厚同质透心；
6.尺寸：0.35m*1.5m</t>
  </si>
  <si>
    <t>项</t>
  </si>
  <si>
    <t>三</t>
  </si>
  <si>
    <t>运营管理部设备仓库</t>
  </si>
  <si>
    <t>维修环氧地坪地面
1.尺寸：30cm*30cm
2.切割规则形状，凿除原地面，约5cm深，清理碎渣及灰尘
3.刷固化剂
4.C30水泥砂浆填平，抹光
5.界面剂
6.环氧地坪漆</t>
  </si>
  <si>
    <t>处</t>
  </si>
  <si>
    <t>四</t>
  </si>
  <si>
    <t>后勤管理部电梯维修</t>
  </si>
  <si>
    <t>铝塑板脱落维修（门诊二楼扶梯底）
1.拆开脱落铝塑板
2.清理粘贴面
3.打结构胶加固</t>
  </si>
  <si>
    <t>钢质防火门（神经内科楼电梯机房）
1.拆除旧门，清理干净现场，清运
2.安装钢质防火门；乙级；1.5m*2.2m；含门框；含五金；</t>
  </si>
  <si>
    <t>保卫科安装减速带</t>
  </si>
  <si>
    <t>减速带
1. 材料品种：橡胶
2. 规格、型号：长100cm，宽35cm，高4cm；
3. 含圆头；
4. 含打膨胀钉、安装等所有工作；质保2年。</t>
  </si>
  <si>
    <t>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</si>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</sst>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 "/>
    <numFmt numFmtId="179" formatCode="0.00_);[Red]\(0.00\)"/>
  </numFmts>
  <fonts count="1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9" fillId="0" borderId="0" applyBorder="0"/>
  </cellStyleXfs>
  <cellXfs count="3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78" fontId="4" fillId="0" borderId="0" xfId="0" applyNumberFormat="1" applyFont="1" applyFill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"/>
  <sheetViews>
    <sheetView tabSelected="1" topLeftCell="A9" zoomScale="115" zoomScaleNormal="115" workbookViewId="0">
      <selection activeCell="K20" sqref="K20"/>
    </sheetView>
  </sheetViews>
  <sheetFormatPr defaultColWidth="9" defaultRowHeight="13.5"/>
  <cols>
    <col min="1" max="1" width="9" style="2"/>
    <col min="2" max="2" width="4.5" style="2" customWidth="1"/>
    <col min="3" max="3" width="12.125" style="2" customWidth="1"/>
    <col min="4" max="4" width="31.5" style="2" customWidth="1"/>
    <col min="5" max="5" width="4.5" style="2" customWidth="1"/>
    <col min="6" max="6" width="6.375" style="2" customWidth="1"/>
    <col min="7" max="7" width="8.25" style="2" customWidth="1"/>
    <col min="8" max="8" width="11.5" style="3" customWidth="1"/>
    <col min="9" max="10" width="8.125" style="2" customWidth="1"/>
    <col min="11" max="12" width="6.875" style="2" customWidth="1"/>
    <col min="13" max="13" width="7.25" style="2" customWidth="1"/>
    <col min="14" max="14" width="6.875" style="2" customWidth="1"/>
    <col min="15" max="16384" width="9" style="2"/>
  </cols>
  <sheetData>
    <row r="1" spans="2:14" ht="32.1" customHeight="1">
      <c r="B1" s="21" t="s">
        <v>0</v>
      </c>
      <c r="C1" s="21"/>
      <c r="D1" s="21"/>
      <c r="E1" s="21"/>
      <c r="F1" s="21"/>
      <c r="G1" s="21"/>
      <c r="H1" s="22"/>
      <c r="I1" s="21"/>
      <c r="J1" s="21"/>
      <c r="K1" s="21"/>
      <c r="L1" s="21"/>
      <c r="M1" s="21"/>
      <c r="N1" s="21"/>
    </row>
    <row r="2" spans="2:14" ht="27.95" customHeight="1">
      <c r="B2" s="23" t="s">
        <v>1</v>
      </c>
      <c r="C2" s="23"/>
      <c r="D2" s="23"/>
      <c r="E2" s="23"/>
      <c r="F2" s="23"/>
      <c r="G2" s="23"/>
      <c r="H2" s="24"/>
      <c r="I2" s="23"/>
      <c r="J2" s="23"/>
      <c r="K2" s="23"/>
      <c r="L2" s="23"/>
      <c r="M2" s="23"/>
      <c r="N2" s="23"/>
    </row>
    <row r="3" spans="2:14" ht="24.95" customHeight="1">
      <c r="B3" s="27" t="s">
        <v>2</v>
      </c>
      <c r="C3" s="28" t="s">
        <v>3</v>
      </c>
      <c r="D3" s="27" t="s">
        <v>4</v>
      </c>
      <c r="E3" s="27" t="s">
        <v>5</v>
      </c>
      <c r="F3" s="27" t="s">
        <v>6</v>
      </c>
      <c r="G3" s="28" t="s">
        <v>7</v>
      </c>
      <c r="H3" s="30" t="s">
        <v>8</v>
      </c>
      <c r="I3" s="25" t="s">
        <v>9</v>
      </c>
      <c r="J3" s="25"/>
      <c r="K3" s="25"/>
      <c r="L3" s="25"/>
      <c r="M3" s="25"/>
      <c r="N3" s="26"/>
    </row>
    <row r="4" spans="2:14" ht="27.95" customHeight="1">
      <c r="B4" s="27"/>
      <c r="C4" s="29"/>
      <c r="D4" s="27"/>
      <c r="E4" s="27"/>
      <c r="F4" s="27"/>
      <c r="G4" s="29"/>
      <c r="H4" s="30"/>
      <c r="I4" s="7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</row>
    <row r="5" spans="2:14" ht="47.1" customHeight="1">
      <c r="B5" s="10" t="s">
        <v>16</v>
      </c>
      <c r="C5" s="10"/>
      <c r="D5" s="11" t="s">
        <v>17</v>
      </c>
      <c r="E5" s="10"/>
      <c r="F5" s="10"/>
      <c r="G5" s="12"/>
      <c r="H5" s="13">
        <f>SUM(H6)</f>
        <v>1337.1030000000001</v>
      </c>
      <c r="I5" s="12"/>
      <c r="J5" s="12"/>
      <c r="K5" s="12"/>
      <c r="L5" s="12"/>
      <c r="M5" s="12"/>
      <c r="N5" s="12"/>
    </row>
    <row r="6" spans="2:14" ht="50.1" customHeight="1">
      <c r="B6" s="10">
        <v>1</v>
      </c>
      <c r="C6" s="10"/>
      <c r="D6" s="14" t="s">
        <v>18</v>
      </c>
      <c r="E6" s="15" t="s">
        <v>19</v>
      </c>
      <c r="F6" s="10">
        <f>(1.2*1.4*2+0.5*1.2*6)*1.5</f>
        <v>10.44</v>
      </c>
      <c r="G6" s="12">
        <f>I6+J6+K6+L6+M6+N6</f>
        <v>128.07499999999999</v>
      </c>
      <c r="H6" s="16">
        <f>G6*F6</f>
        <v>1337.1030000000001</v>
      </c>
      <c r="I6" s="12">
        <v>30</v>
      </c>
      <c r="J6" s="12">
        <v>80</v>
      </c>
      <c r="K6" s="12">
        <v>0</v>
      </c>
      <c r="L6" s="12">
        <f>(I6+K6)*15%</f>
        <v>4.5</v>
      </c>
      <c r="M6" s="12">
        <f>(I6+K6)*10%</f>
        <v>3</v>
      </c>
      <c r="N6" s="12">
        <f>(I6+J6+K6+L6+M6)*9%</f>
        <v>10.574999999999999</v>
      </c>
    </row>
    <row r="7" spans="2:14" ht="32.1" customHeight="1">
      <c r="B7" s="8" t="s">
        <v>20</v>
      </c>
      <c r="D7" s="4" t="s">
        <v>21</v>
      </c>
      <c r="E7" s="5"/>
      <c r="F7" s="4"/>
      <c r="G7" s="8"/>
      <c r="H7" s="6">
        <f>SUM(H8)</f>
        <v>381.5</v>
      </c>
      <c r="I7" s="7"/>
      <c r="J7" s="9"/>
      <c r="K7" s="9"/>
      <c r="L7" s="9"/>
      <c r="M7" s="9"/>
      <c r="N7" s="9"/>
    </row>
    <row r="8" spans="2:14" ht="92.1" customHeight="1">
      <c r="B8" s="10">
        <v>2</v>
      </c>
      <c r="C8" s="10"/>
      <c r="D8" s="14" t="s">
        <v>22</v>
      </c>
      <c r="E8" s="15" t="s">
        <v>23</v>
      </c>
      <c r="F8" s="10">
        <v>1</v>
      </c>
      <c r="G8" s="12">
        <f>I8+J8+K8+L8+M8+N8</f>
        <v>381.5</v>
      </c>
      <c r="H8" s="16">
        <f>G8*F8</f>
        <v>381.5</v>
      </c>
      <c r="I8" s="12">
        <v>200</v>
      </c>
      <c r="J8" s="12">
        <v>100</v>
      </c>
      <c r="K8" s="12">
        <v>0</v>
      </c>
      <c r="L8" s="12">
        <f>(I8+K8)*15%</f>
        <v>30</v>
      </c>
      <c r="M8" s="12">
        <f>(I8+K8)*10%</f>
        <v>20</v>
      </c>
      <c r="N8" s="12">
        <f>(I8+J8+K8+L8+M8)*9%</f>
        <v>31.5</v>
      </c>
    </row>
    <row r="9" spans="2:14" s="1" customFormat="1" ht="38.1" customHeight="1">
      <c r="B9" s="11" t="s">
        <v>24</v>
      </c>
      <c r="C9" s="11"/>
      <c r="D9" s="11" t="s">
        <v>25</v>
      </c>
      <c r="E9" s="11"/>
      <c r="F9" s="11"/>
      <c r="G9" s="17"/>
      <c r="H9" s="13">
        <f>SUM(H10)</f>
        <v>381.5</v>
      </c>
      <c r="I9" s="17"/>
      <c r="J9" s="17"/>
      <c r="K9" s="17"/>
      <c r="L9" s="17"/>
      <c r="M9" s="17"/>
      <c r="N9" s="17"/>
    </row>
    <row r="10" spans="2:14" ht="90">
      <c r="B10" s="10">
        <v>3</v>
      </c>
      <c r="C10" s="10"/>
      <c r="D10" s="14" t="s">
        <v>26</v>
      </c>
      <c r="E10" s="10" t="s">
        <v>27</v>
      </c>
      <c r="F10" s="10">
        <v>1</v>
      </c>
      <c r="G10" s="12">
        <f>I10+J10+K10+L10+M10+N10</f>
        <v>381.5</v>
      </c>
      <c r="H10" s="16">
        <f>G10*F10</f>
        <v>381.5</v>
      </c>
      <c r="I10" s="12">
        <v>200</v>
      </c>
      <c r="J10" s="12">
        <v>100</v>
      </c>
      <c r="K10" s="12">
        <v>0</v>
      </c>
      <c r="L10" s="12">
        <f>(I10+K10)*15%</f>
        <v>30</v>
      </c>
      <c r="M10" s="12">
        <f>(I10+K10)*10%</f>
        <v>20</v>
      </c>
      <c r="N10" s="12">
        <f>(I10+J10+K10+L10+M10)*9%</f>
        <v>31.5</v>
      </c>
    </row>
    <row r="11" spans="2:14" ht="39" customHeight="1">
      <c r="B11" s="10" t="s">
        <v>28</v>
      </c>
      <c r="C11" s="10"/>
      <c r="D11" s="11" t="s">
        <v>29</v>
      </c>
      <c r="E11" s="10"/>
      <c r="F11" s="10"/>
      <c r="G11" s="12"/>
      <c r="H11" s="1">
        <f>SUM(H12:H13)</f>
        <v>2362.5750000000003</v>
      </c>
      <c r="I11" s="12"/>
      <c r="J11" s="12"/>
      <c r="K11" s="12"/>
      <c r="L11" s="12"/>
      <c r="M11" s="12"/>
      <c r="N11" s="12"/>
    </row>
    <row r="12" spans="2:14" ht="57" customHeight="1">
      <c r="B12" s="10">
        <v>4</v>
      </c>
      <c r="C12" s="10"/>
      <c r="D12" s="14" t="s">
        <v>30</v>
      </c>
      <c r="E12" s="15" t="s">
        <v>23</v>
      </c>
      <c r="F12" s="10">
        <v>1</v>
      </c>
      <c r="G12" s="12">
        <f>I12+J12+K12+L12+M12+N12</f>
        <v>294.3</v>
      </c>
      <c r="H12" s="16">
        <f>G12*F12</f>
        <v>294.3</v>
      </c>
      <c r="I12" s="12">
        <v>200</v>
      </c>
      <c r="J12" s="12">
        <v>20</v>
      </c>
      <c r="K12" s="12">
        <v>0</v>
      </c>
      <c r="L12" s="12">
        <f>(I12+K12)*15%</f>
        <v>30</v>
      </c>
      <c r="M12" s="12">
        <f>(I12+K12)*10%</f>
        <v>20</v>
      </c>
      <c r="N12" s="12">
        <f>(I12+J12+K12+L12+M12)*9%</f>
        <v>24.3</v>
      </c>
    </row>
    <row r="13" spans="2:14" ht="60" customHeight="1">
      <c r="B13" s="10">
        <v>5</v>
      </c>
      <c r="C13" s="10"/>
      <c r="D13" s="14" t="s">
        <v>31</v>
      </c>
      <c r="E13" s="15" t="s">
        <v>19</v>
      </c>
      <c r="F13" s="10">
        <v>3.3</v>
      </c>
      <c r="G13" s="12">
        <f>I13+J13+K13+L13+M13+N13</f>
        <v>626.75</v>
      </c>
      <c r="H13" s="16">
        <f>G13*F13</f>
        <v>2068.2750000000001</v>
      </c>
      <c r="I13" s="12">
        <v>100</v>
      </c>
      <c r="J13" s="12">
        <v>450</v>
      </c>
      <c r="K13" s="12">
        <v>0</v>
      </c>
      <c r="L13" s="12">
        <f>(I13+K13)*15%</f>
        <v>15</v>
      </c>
      <c r="M13" s="12">
        <f>(I13+K13)*10%</f>
        <v>10</v>
      </c>
      <c r="N13" s="12">
        <f>(I13+J13+K13+L13+M13)*9%</f>
        <v>51.75</v>
      </c>
    </row>
    <row r="14" spans="2:14" ht="41.1" customHeight="1">
      <c r="B14" s="10"/>
      <c r="C14" s="10"/>
      <c r="D14" s="11" t="s">
        <v>32</v>
      </c>
      <c r="E14" s="18"/>
      <c r="F14" s="10"/>
      <c r="G14" s="12"/>
      <c r="H14" s="13">
        <f>SUM(H15)</f>
        <v>2561.5</v>
      </c>
      <c r="I14" s="12"/>
      <c r="J14" s="12"/>
      <c r="K14" s="12"/>
      <c r="L14" s="12"/>
      <c r="M14" s="12"/>
      <c r="N14" s="12"/>
    </row>
    <row r="15" spans="2:14" ht="56.25">
      <c r="B15" s="10">
        <v>6</v>
      </c>
      <c r="C15" s="10"/>
      <c r="D15" s="14" t="s">
        <v>33</v>
      </c>
      <c r="E15" s="18" t="s">
        <v>34</v>
      </c>
      <c r="F15" s="10">
        <v>20</v>
      </c>
      <c r="G15" s="12">
        <f>I15+J15+K15+L15+M15+N15</f>
        <v>128.07499999999999</v>
      </c>
      <c r="H15" s="16">
        <f>G15*F15</f>
        <v>2561.5</v>
      </c>
      <c r="I15" s="12">
        <f>600/F15</f>
        <v>30</v>
      </c>
      <c r="J15" s="12">
        <v>80</v>
      </c>
      <c r="K15" s="12">
        <v>0</v>
      </c>
      <c r="L15" s="12">
        <f>(I15+K15)*15%</f>
        <v>4.5</v>
      </c>
      <c r="M15" s="12">
        <f>(I15+K15)*10%</f>
        <v>3</v>
      </c>
      <c r="N15" s="12">
        <f>(I15+J15+K15+L15+M15)*9%</f>
        <v>10.574999999999999</v>
      </c>
    </row>
    <row r="16" spans="2:14" ht="33.950000000000003" customHeight="1">
      <c r="B16" s="10"/>
      <c r="C16" s="10"/>
      <c r="D16" s="14"/>
      <c r="E16" s="10"/>
      <c r="F16" s="10"/>
      <c r="G16" s="10"/>
      <c r="H16" s="16"/>
      <c r="I16" s="12"/>
      <c r="J16" s="12"/>
      <c r="K16" s="12"/>
      <c r="L16" s="12"/>
      <c r="M16" s="12"/>
      <c r="N16" s="12"/>
    </row>
    <row r="17" spans="2:14" ht="30.95" customHeight="1">
      <c r="B17" s="9" t="s">
        <v>20</v>
      </c>
      <c r="C17" s="9"/>
      <c r="D17" s="9" t="s">
        <v>35</v>
      </c>
      <c r="E17" s="9"/>
      <c r="F17" s="9"/>
      <c r="G17" s="9"/>
      <c r="H17" s="19">
        <f>H5+H7+H9+H11+H14</f>
        <v>7024.1779999999999</v>
      </c>
      <c r="I17" s="20"/>
      <c r="J17" s="20"/>
      <c r="K17" s="12"/>
      <c r="L17" s="12"/>
      <c r="M17" s="12"/>
      <c r="N17" s="12"/>
    </row>
  </sheetData>
  <mergeCells count="10">
    <mergeCell ref="B1:N1"/>
    <mergeCell ref="B2:N2"/>
    <mergeCell ref="I3:N3"/>
    <mergeCell ref="B3:B4"/>
    <mergeCell ref="C3:C4"/>
    <mergeCell ref="D3:D4"/>
    <mergeCell ref="E3:E4"/>
    <mergeCell ref="F3:F4"/>
    <mergeCell ref="G3:G4"/>
    <mergeCell ref="H3:H4"/>
  </mergeCells>
  <phoneticPr fontId="6" type="noConversion"/>
  <printOptions horizontalCentered="1"/>
  <pageMargins left="0.59027777777777801" right="0.59027777777777801" top="0.75138888888888899" bottom="0.75138888888888899" header="0.29861111111111099" footer="0.29861111111111099"/>
  <pageSetup paperSize="9" orientation="landscape" r:id="rId1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2023-05-12T11:15:00Z</dcterms:created>
  <dcterms:modified xsi:type="dcterms:W3CDTF">2026-04-23T02:16:37Z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341A1C487399453A815A48300DAF4458_12</vt:lpwstr>
  </property>
  <property fmtid="{D5CDD505-2E9C-101B-9397-08002B2CF9AE}" pid="4" name="CalculationRule">
    <vt:i4>0</vt:i4>
  </property>
</Properties>
</file>