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<sst xmlns="http://schemas.openxmlformats.org/spreadsheetml/2006/main" count="45" uniqueCount="41">
  <si>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工程预算书</t>
  </si>
  <si>
    <t>工程名称：门诊三楼耳鼻喉科安装抽风系统零星维修工程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</si>
  <si>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</si>
  <si>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</si>
  <si>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</si>
  <si>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</si>
  <si>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</si>
  <si>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</si>
  <si>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</si>
  <si>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综合单价分析（元）</t>
  </si>
  <si>
    <t>人工费</t>
  </si>
  <si>
    <t>材料费</t>
  </si>
  <si>
    <t>机械费</t>
  </si>
  <si>
    <t>管理费</t>
  </si>
  <si>
    <t>利润</t>
  </si>
  <si>
    <t>增值税</t>
  </si>
  <si>
    <t>011302001001</t>
  </si>
  <si>
    <t>吊顶拆装
1.拆下吊顶，等安装完风管后，恢复吊顶
2.利用原旧铝扣板</t>
  </si>
  <si>
    <t>㎡</t>
  </si>
  <si>
    <t>030404033001</t>
  </si>
  <si>
    <t>艾灸排烟系统
1.含内全铜电机直径250P风机，
2.每套配金属吸烟盒*4套，PC方形罩（650*410）*4套，升降调节器*4套，2.5m加厚铝泊管*4，1.5m加厚铝合金导轨*6根，250-160变径头*2,110-100变径头*4；160-110PVC三通*4；
3.含安装所需的卡箍、堵头、螺丝、开关、电线等。</t>
  </si>
  <si>
    <t>套</t>
  </si>
  <si>
    <t>030404033002</t>
  </si>
  <si>
    <t>管道风机
1.双速开关；纯铜电机；管径147mm；
2.转速高2550/低1850(RPM)；风量高530/低410(m3/h)；功率高54/低44(W)；风压高300/低240(Pa)；噪音高33/低29(dB)；电压220-240(v)
3.含接入排风管的配件</t>
  </si>
  <si>
    <t>台</t>
  </si>
  <si>
    <t>031001006001</t>
  </si>
  <si>
    <t>PVC风管
1.DN160PVC排水管；壁厚4mm
2.吊顶上方安装，需打独立吊杠。</t>
  </si>
  <si>
    <t>m</t>
  </si>
  <si>
    <t>030703002001</t>
  </si>
  <si>
    <t>止逆阀
1.主体材质：ABS+PC
2.密封垫材质：硅胶
3.适用烟管160/170/180/185mm直径
4.安装孔直径：150-190mm</t>
  </si>
  <si>
    <t>个</t>
  </si>
  <si>
    <t>030703002002</t>
  </si>
  <si>
    <t xml:space="preserve">风帽
1.PVC风帽φ160MM
</t>
  </si>
  <si>
    <t>010807001001</t>
  </si>
  <si>
    <t>6+12A+6钢化中空LOW-E玻璃
1.拆除旧玻璃（高空作业）
2.定制新玻璃（预留排风孔）；双层中空钢化玻璃，3C认证。
3.安装玻璃（高空作业）
4.垃圾清运</t>
  </si>
  <si>
    <t>030411004002</t>
  </si>
  <si>
    <t>管内穿照明线WDZ-BYJ-1mm2
参考品牌：相当于昆仑电缆、银杉、桂林国际</t>
  </si>
  <si>
    <t>030411001002</t>
  </si>
  <si>
    <t>阻燃 PVC20线管</t>
  </si>
  <si>
    <t>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</si>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</sst>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 applyBorder="0"/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"/>
  <sheetViews>
    <sheetView tabSelected="1" zoomScale="85" zoomScaleNormal="85" topLeftCell="B1" workbookViewId="0">
      <selection activeCell="Q5" sqref="Q5"/>
    </sheetView>
  </sheetViews>
  <sheetFormatPr defaultColWidth="9" defaultRowHeight="14"/>
  <cols>
    <col min="1" max="1" width="9" style="1"/>
    <col min="2" max="2" width="4.45454545454545" style="1" customWidth="1"/>
    <col min="3" max="3" width="12.1818181818182" style="1" customWidth="1"/>
    <col min="4" max="4" width="31.5454545454545" style="1" customWidth="1"/>
    <col min="5" max="5" width="4.45454545454545" style="1" customWidth="1"/>
    <col min="6" max="6" width="6.36363636363636" style="1" customWidth="1"/>
    <col min="7" max="7" width="8.27272727272727" style="1" customWidth="1"/>
    <col min="8" max="8" width="11.5454545454545" style="2" customWidth="1"/>
    <col min="9" max="10" width="8.09090909090909" style="1" customWidth="1"/>
    <col min="11" max="12" width="6.90909090909091" style="1" customWidth="1"/>
    <col min="13" max="13" width="7.27272727272727" style="1" customWidth="1"/>
    <col min="14" max="14" width="6.90909090909091" style="1" customWidth="1"/>
    <col min="15" max="16384" width="9" style="1"/>
  </cols>
  <sheetData>
    <row r="1" ht="32" customHeight="1" spans="2:14">
      <c r="B1" s="3" t="s">
        <v>0</v>
      </c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</row>
    <row r="2" ht="32" customHeight="1" spans="2:14">
      <c r="B2" s="5" t="s">
        <v>1</v>
      </c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</row>
    <row r="3" ht="32" customHeight="1" spans="2:14"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0" t="s">
        <v>9</v>
      </c>
      <c r="J3" s="10"/>
      <c r="K3" s="10"/>
      <c r="L3" s="10"/>
      <c r="M3" s="10"/>
      <c r="N3" s="11"/>
    </row>
    <row r="4" ht="32" customHeight="1" spans="2:14">
      <c r="B4" s="7"/>
      <c r="C4" s="12"/>
      <c r="D4" s="7"/>
      <c r="E4" s="7"/>
      <c r="F4" s="7"/>
      <c r="G4" s="12"/>
      <c r="H4" s="9"/>
      <c r="I4" s="11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</row>
    <row r="5" ht="62" customHeight="1" spans="2:14">
      <c r="B5" s="14">
        <v>1</v>
      </c>
      <c r="C5" s="22" t="s">
        <v>16</v>
      </c>
      <c r="D5" s="15" t="s">
        <v>17</v>
      </c>
      <c r="E5" s="16" t="s">
        <v>18</v>
      </c>
      <c r="F5" s="14">
        <v>50</v>
      </c>
      <c r="G5" s="17">
        <f t="shared" ref="G5:G13" si="0">I5+J5+K5+L5+M5+N5</f>
        <v>32.7</v>
      </c>
      <c r="H5" s="18">
        <f t="shared" ref="H5:H13" si="1">G5*F5</f>
        <v>1635</v>
      </c>
      <c r="I5" s="17">
        <f>2*2*300/F5</f>
        <v>24</v>
      </c>
      <c r="J5" s="17">
        <v>0</v>
      </c>
      <c r="K5" s="17">
        <v>0</v>
      </c>
      <c r="L5" s="17">
        <f t="shared" ref="L5:L13" si="2">(I5+K5)*15%</f>
        <v>3.6</v>
      </c>
      <c r="M5" s="17">
        <f t="shared" ref="M5:M13" si="3">(I5+K5)*10%</f>
        <v>2.4</v>
      </c>
      <c r="N5" s="17">
        <f t="shared" ref="N5:N13" si="4">(I5+J5+K5+L5+M5)*9%</f>
        <v>2.7</v>
      </c>
    </row>
    <row r="6" ht="117" customHeight="1" spans="2:14">
      <c r="B6" s="14">
        <v>2</v>
      </c>
      <c r="C6" s="22" t="s">
        <v>19</v>
      </c>
      <c r="D6" s="15" t="s">
        <v>20</v>
      </c>
      <c r="E6" s="14" t="s">
        <v>21</v>
      </c>
      <c r="F6" s="14">
        <v>1</v>
      </c>
      <c r="G6" s="17">
        <f t="shared" si="0"/>
        <v>4632.5</v>
      </c>
      <c r="H6" s="18">
        <f t="shared" si="1"/>
        <v>4632.5</v>
      </c>
      <c r="I6" s="17">
        <v>1000</v>
      </c>
      <c r="J6" s="17">
        <v>3000</v>
      </c>
      <c r="K6" s="17">
        <v>0</v>
      </c>
      <c r="L6" s="17">
        <f t="shared" si="2"/>
        <v>150</v>
      </c>
      <c r="M6" s="17">
        <f t="shared" si="3"/>
        <v>100</v>
      </c>
      <c r="N6" s="17">
        <f t="shared" si="4"/>
        <v>382.5</v>
      </c>
    </row>
    <row r="7" ht="84" spans="2:14">
      <c r="B7" s="14"/>
      <c r="C7" s="22" t="s">
        <v>22</v>
      </c>
      <c r="D7" s="15" t="s">
        <v>23</v>
      </c>
      <c r="E7" s="14" t="s">
        <v>24</v>
      </c>
      <c r="F7" s="14">
        <v>1</v>
      </c>
      <c r="G7" s="17">
        <f t="shared" si="0"/>
        <v>953.75</v>
      </c>
      <c r="H7" s="18">
        <f t="shared" si="1"/>
        <v>953.75</v>
      </c>
      <c r="I7" s="17">
        <v>300</v>
      </c>
      <c r="J7" s="17">
        <v>500</v>
      </c>
      <c r="K7" s="17">
        <v>0</v>
      </c>
      <c r="L7" s="17">
        <f t="shared" si="2"/>
        <v>45</v>
      </c>
      <c r="M7" s="17">
        <f t="shared" si="3"/>
        <v>30</v>
      </c>
      <c r="N7" s="17">
        <f t="shared" si="4"/>
        <v>78.75</v>
      </c>
    </row>
    <row r="8" ht="48" customHeight="1" spans="2:14">
      <c r="B8" s="14">
        <v>3</v>
      </c>
      <c r="C8" s="22" t="s">
        <v>25</v>
      </c>
      <c r="D8" s="15" t="s">
        <v>26</v>
      </c>
      <c r="E8" s="14" t="s">
        <v>27</v>
      </c>
      <c r="F8" s="14">
        <v>25</v>
      </c>
      <c r="G8" s="17">
        <f t="shared" si="0"/>
        <v>82.5675</v>
      </c>
      <c r="H8" s="18">
        <f t="shared" si="1"/>
        <v>2064.1875</v>
      </c>
      <c r="I8" s="17">
        <v>43</v>
      </c>
      <c r="J8" s="17">
        <v>22</v>
      </c>
      <c r="K8" s="17">
        <v>0</v>
      </c>
      <c r="L8" s="17">
        <f t="shared" si="2"/>
        <v>6.45</v>
      </c>
      <c r="M8" s="17">
        <f t="shared" si="3"/>
        <v>4.3</v>
      </c>
      <c r="N8" s="17">
        <f t="shared" si="4"/>
        <v>6.8175</v>
      </c>
    </row>
    <row r="9" ht="60" spans="2:14">
      <c r="B9" s="14">
        <v>4</v>
      </c>
      <c r="C9" s="22" t="s">
        <v>28</v>
      </c>
      <c r="D9" s="15" t="s">
        <v>29</v>
      </c>
      <c r="E9" s="14" t="s">
        <v>30</v>
      </c>
      <c r="F9" s="14">
        <v>2</v>
      </c>
      <c r="G9" s="17">
        <f t="shared" si="0"/>
        <v>149.875</v>
      </c>
      <c r="H9" s="18">
        <f t="shared" si="1"/>
        <v>299.75</v>
      </c>
      <c r="I9" s="17">
        <v>30</v>
      </c>
      <c r="J9" s="17">
        <v>100</v>
      </c>
      <c r="K9" s="17">
        <v>0</v>
      </c>
      <c r="L9" s="17">
        <f t="shared" si="2"/>
        <v>4.5</v>
      </c>
      <c r="M9" s="17">
        <f t="shared" si="3"/>
        <v>3</v>
      </c>
      <c r="N9" s="17">
        <f t="shared" si="4"/>
        <v>12.375</v>
      </c>
    </row>
    <row r="10" ht="51" customHeight="1" spans="2:14">
      <c r="B10" s="14">
        <v>5</v>
      </c>
      <c r="C10" s="22" t="s">
        <v>31</v>
      </c>
      <c r="D10" s="15" t="s">
        <v>32</v>
      </c>
      <c r="E10" s="14" t="s">
        <v>30</v>
      </c>
      <c r="F10" s="14">
        <v>2</v>
      </c>
      <c r="G10" s="17">
        <f t="shared" si="0"/>
        <v>62.675</v>
      </c>
      <c r="H10" s="18">
        <f t="shared" si="1"/>
        <v>125.35</v>
      </c>
      <c r="I10" s="17">
        <v>30</v>
      </c>
      <c r="J10" s="17">
        <v>20</v>
      </c>
      <c r="K10" s="17">
        <v>0</v>
      </c>
      <c r="L10" s="17">
        <f t="shared" si="2"/>
        <v>4.5</v>
      </c>
      <c r="M10" s="17">
        <f t="shared" si="3"/>
        <v>3</v>
      </c>
      <c r="N10" s="17">
        <f t="shared" si="4"/>
        <v>5.175</v>
      </c>
    </row>
    <row r="11" ht="72" spans="2:14">
      <c r="B11" s="14">
        <v>6</v>
      </c>
      <c r="C11" s="22" t="s">
        <v>33</v>
      </c>
      <c r="D11" s="15" t="s">
        <v>34</v>
      </c>
      <c r="E11" s="16" t="s">
        <v>18</v>
      </c>
      <c r="F11" s="14">
        <v>2</v>
      </c>
      <c r="G11" s="17">
        <f t="shared" si="0"/>
        <v>1253.5</v>
      </c>
      <c r="H11" s="18">
        <f t="shared" si="1"/>
        <v>2507</v>
      </c>
      <c r="I11" s="17">
        <v>600</v>
      </c>
      <c r="J11" s="17">
        <v>400</v>
      </c>
      <c r="K11" s="17">
        <v>0</v>
      </c>
      <c r="L11" s="17">
        <f t="shared" si="2"/>
        <v>90</v>
      </c>
      <c r="M11" s="17">
        <f t="shared" si="3"/>
        <v>60</v>
      </c>
      <c r="N11" s="17">
        <f t="shared" si="4"/>
        <v>103.5</v>
      </c>
    </row>
    <row r="12" ht="27" customHeight="1" spans="2:14">
      <c r="B12" s="14">
        <v>7</v>
      </c>
      <c r="C12" s="22" t="s">
        <v>35</v>
      </c>
      <c r="D12" s="15" t="s">
        <v>36</v>
      </c>
      <c r="E12" s="19" t="s">
        <v>27</v>
      </c>
      <c r="F12" s="14">
        <v>100</v>
      </c>
      <c r="G12" s="17">
        <f t="shared" si="0"/>
        <v>2.847625</v>
      </c>
      <c r="H12" s="18">
        <f t="shared" si="1"/>
        <v>284.7625</v>
      </c>
      <c r="I12" s="17">
        <v>0.49</v>
      </c>
      <c r="J12" s="17">
        <v>2</v>
      </c>
      <c r="K12" s="17">
        <v>0</v>
      </c>
      <c r="L12" s="17">
        <f t="shared" si="2"/>
        <v>0.0735</v>
      </c>
      <c r="M12" s="17">
        <f t="shared" si="3"/>
        <v>0.049</v>
      </c>
      <c r="N12" s="17">
        <f t="shared" si="4"/>
        <v>0.235125</v>
      </c>
    </row>
    <row r="13" ht="30" customHeight="1" spans="2:14">
      <c r="B13" s="14">
        <v>8</v>
      </c>
      <c r="C13" s="22" t="s">
        <v>37</v>
      </c>
      <c r="D13" s="15" t="s">
        <v>38</v>
      </c>
      <c r="E13" s="19" t="s">
        <v>27</v>
      </c>
      <c r="F13" s="14">
        <v>20</v>
      </c>
      <c r="G13" s="17">
        <f t="shared" si="0"/>
        <v>6.57815</v>
      </c>
      <c r="H13" s="18">
        <f t="shared" si="1"/>
        <v>131.563</v>
      </c>
      <c r="I13" s="17">
        <v>3.54</v>
      </c>
      <c r="J13" s="17">
        <v>1.61</v>
      </c>
      <c r="K13" s="17">
        <v>0</v>
      </c>
      <c r="L13" s="17">
        <f t="shared" si="2"/>
        <v>0.531</v>
      </c>
      <c r="M13" s="17">
        <f t="shared" si="3"/>
        <v>0.354</v>
      </c>
      <c r="N13" s="17">
        <f t="shared" si="4"/>
        <v>0.54315</v>
      </c>
    </row>
    <row r="14" ht="34" customHeight="1" spans="2:14">
      <c r="B14" s="14"/>
      <c r="C14" s="14"/>
      <c r="D14" s="15"/>
      <c r="E14" s="14"/>
      <c r="F14" s="14"/>
      <c r="G14" s="14"/>
      <c r="H14" s="18"/>
      <c r="I14" s="17"/>
      <c r="J14" s="17"/>
      <c r="K14" s="17"/>
      <c r="L14" s="17"/>
      <c r="M14" s="17"/>
      <c r="N14" s="17"/>
    </row>
    <row r="15" ht="31" customHeight="1" spans="2:14">
      <c r="B15" s="13" t="s">
        <v>39</v>
      </c>
      <c r="C15" s="13"/>
      <c r="D15" s="13" t="s">
        <v>40</v>
      </c>
      <c r="E15" s="13"/>
      <c r="F15" s="13"/>
      <c r="G15" s="13"/>
      <c r="H15" s="20">
        <f>SUM(H5:H14)</f>
        <v>12633.863</v>
      </c>
      <c r="I15" s="21"/>
      <c r="J15" s="21"/>
      <c r="K15" s="17"/>
      <c r="L15" s="17"/>
      <c r="M15" s="17"/>
      <c r="N15" s="17"/>
    </row>
  </sheetData>
  <mergeCells count="10">
    <mergeCell ref="B1:N1"/>
    <mergeCell ref="B2:N2"/>
    <mergeCell ref="I3:N3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庞声宇</cp:lastModifiedBy>
  <dcterms:created xsi:type="dcterms:W3CDTF">2023-05-12T11:15:00Z</dcterms:created>
  <dcterms:modified xsi:type="dcterms:W3CDTF">2026-04-14T02:10:45Z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