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10A77F4B48FB4607BEB03B34030624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57050" y="1117600"/>
          <a:ext cx="7086600" cy="5724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A687B26843724DE19D9B03114E2B7A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57050" y="12852400"/>
          <a:ext cx="6753225" cy="5153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6E30629C3BF4990BCD3A3839511C3C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57050" y="13474700"/>
          <a:ext cx="6838950" cy="5314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6AB0BF52C0A478A9EC87B7F5A42598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57050" y="15494000"/>
          <a:ext cx="6991350" cy="549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D7695BF02780432CA025B716D8E55A2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57050" y="16357600"/>
          <a:ext cx="7277100" cy="5219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0F599EDC7984208B2E438097113822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957050" y="17475200"/>
          <a:ext cx="6105525" cy="514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5B7F39FF59C841CFAA638B1A502422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957050" y="20904200"/>
          <a:ext cx="7277100" cy="3857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F171399FE8864D17A071FE8454F0645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957050" y="24701500"/>
          <a:ext cx="6953250" cy="4391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17743E2F8D5442C2AF61950AA0642B5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957050" y="25323800"/>
          <a:ext cx="5429250" cy="5181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CFEF5A5C9A414B6F95F1A204C3B739C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957050" y="28892500"/>
          <a:ext cx="7143750" cy="509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08C3479219C74996932165BEECE3EB2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957050" y="29806900"/>
          <a:ext cx="60864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82BEA6A1B9E041BE9BD97157420AB7C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957050" y="30899100"/>
          <a:ext cx="7267575" cy="42862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<sst xmlns="http://schemas.openxmlformats.org/spreadsheetml/2006/main" count="130" uniqueCount="93">
  <si>
    <t>12月23日零星标识制作汇总</t>
  </si>
  <si>
    <t>审批日期</t>
  </si>
  <si>
    <t>序号</t>
  </si>
  <si>
    <t>申请科室</t>
  </si>
  <si>
    <t>项目名称</t>
  </si>
  <si>
    <t>尺寸</t>
  </si>
  <si>
    <t>材料工艺</t>
  </si>
  <si>
    <t>数量（套）</t>
  </si>
  <si>
    <t>制作内容</t>
  </si>
  <si>
    <t>单价（元）</t>
  </si>
  <si>
    <t>预算金额（元）</t>
  </si>
  <si>
    <t>12.23</t>
  </si>
  <si>
    <t>针推科</t>
  </si>
  <si>
    <t>门头标识</t>
  </si>
  <si>
    <t>120×25厘米</t>
  </si>
  <si>
    <t>黑底车贴</t>
  </si>
  <si>
    <t>针灸推拿科二区</t>
  </si>
  <si>
    <t>门牌</t>
  </si>
  <si>
    <t>20×22.5厘米</t>
  </si>
  <si>
    <t>3mm亚克力/激光雕刻成型/精工打磨/烤氟碳漆/图文丝印
安装方式：贴墙安装</t>
  </si>
  <si>
    <r>
      <rPr>
        <sz val="14"/>
        <color theme="1"/>
        <rFont val="宋体"/>
        <charset val="134"/>
        <scheme val="minor"/>
      </rPr>
      <t>艾灸治疗室、特色治疗室、治疗室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  <scheme val="minor"/>
      </rPr>
      <t>、治疗室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、针刀室、埋线室、更衣室、医生办公室（2块）</t>
    </r>
  </si>
  <si>
    <t>人员公示栏</t>
  </si>
  <si>
    <t>110×7厘米</t>
  </si>
  <si>
    <t>医院VI色户外写真</t>
  </si>
  <si>
    <t>针灸推拿科医师团队信息一览表</t>
  </si>
  <si>
    <t>126×5厘米/126×11厘米</t>
  </si>
  <si>
    <t>医院医VI色空白写真覆盖，无需印内容</t>
  </si>
  <si>
    <t>导诊室</t>
  </si>
  <si>
    <t>35×35厘米/字</t>
  </si>
  <si>
    <t xml:space="preserve">5+3毫米，光切割成型，指定颜色喷漆   </t>
  </si>
  <si>
    <t>导诊室（共3个字）</t>
  </si>
  <si>
    <t>吊挂</t>
  </si>
  <si>
    <t>150×25厘米</t>
  </si>
  <si>
    <t>金属板材切割、刨槽； 无缝焊接围边、打磨、耐高温钣金灰填缝；320 目砂纸干磨、喷涂环氧底漆 2 道；
800 目砂纸精磨底漆；喷涂进口汽车烤 漆面漆；软膜灯布画面；定制烤漆不锈 钢管吊装（双面）安装方式：吊式安装</t>
  </si>
  <si>
    <t>详见附件</t>
  </si>
  <si>
    <t>床头编号</t>
  </si>
  <si>
    <t>15×15厘米圆角方形</t>
  </si>
  <si>
    <t>3毫米亚克力UV</t>
  </si>
  <si>
    <t>1~46床</t>
  </si>
  <si>
    <t>神经内四科</t>
  </si>
  <si>
    <t>床头抬高标尺</t>
  </si>
  <si>
    <t>10.2×81.7厘米</t>
  </si>
  <si>
    <t>3毫米PVC板 UV图文</t>
  </si>
  <si>
    <t>老年康复科</t>
  </si>
  <si>
    <t>医务人员信息公开栏相片</t>
  </si>
  <si>
    <t>6寸</t>
  </si>
  <si>
    <t>排版/打印/冷裱（注：需使用标准相片纸，按正常照片冲印，注意校对颜色）</t>
  </si>
  <si>
    <t xml:space="preserve">1、黄桂林   护士 2、黄小玉   护师 3、刘锦荣 护士 
4、黄翠凤 护师 </t>
  </si>
  <si>
    <t>口腔科</t>
  </si>
  <si>
    <t>制度牌</t>
  </si>
  <si>
    <t>50×70厘米</t>
  </si>
  <si>
    <t>0.5厘米
PVC板雕刻䯢斜边，UV图文</t>
  </si>
  <si>
    <t>物理治疗科</t>
  </si>
  <si>
    <t>提示标识</t>
  </si>
  <si>
    <t>14×28厘米</t>
  </si>
  <si>
    <t>3mm亚克力雕刻/磨斜边/喷漆
内容丝印</t>
  </si>
  <si>
    <t>非医务人员，请勿使用治疗凳，小心滑倒。</t>
  </si>
  <si>
    <t>后勤管理部</t>
  </si>
  <si>
    <t>垃圾桶标识</t>
  </si>
  <si>
    <t>35×25厘米</t>
  </si>
  <si>
    <t>户外写真（需按标准配图设计）</t>
  </si>
  <si>
    <t>有害垃圾 50张 （尺寸35×25厘米）
厨余垃圾 100张 （尺寸35×25厘米）
可回收物 300张 （尺寸35×25厘米）
其他垃圾 300张 （尺寸35×25厘米）</t>
  </si>
  <si>
    <t>党办</t>
  </si>
  <si>
    <t>支部旗</t>
  </si>
  <si>
    <r>
      <rPr>
        <sz val="14"/>
        <color theme="1"/>
        <rFont val="宋体"/>
        <charset val="134"/>
        <scheme val="minor"/>
      </rPr>
      <t>4号旗（144</t>
    </r>
    <r>
      <rPr>
        <sz val="14"/>
        <color theme="1"/>
        <rFont val="宋体"/>
        <charset val="134"/>
      </rPr>
      <t>×96公分）</t>
    </r>
  </si>
  <si>
    <t>旗帜</t>
  </si>
  <si>
    <t>1、广西壮族自治区江滨医院 广西壮族自治区第三人民医院 老年医学科党支部；2、广西壮族自治区江滨医院 广西壮族自治区第三人民医院 肿瘤科党支部；3、广西壮族自治区江滨医院 广西壮族自治区第三人民医院 胸心血管外科党支部。</t>
  </si>
  <si>
    <t>作业治疗科</t>
  </si>
  <si>
    <t>座位号</t>
  </si>
  <si>
    <t>10×10厘米圆角方形</t>
  </si>
  <si>
    <t>超彩超透贴印医院VI色</t>
  </si>
  <si>
    <t>1~12号，每个数字一个</t>
  </si>
  <si>
    <t>功能牌</t>
  </si>
  <si>
    <t>20×28.5厘米</t>
  </si>
  <si>
    <t>304#1.2mm不锈钢板材切割、刨槽；无缝焊接围边、打磨、耐高温钣金灰填缝；320目砂纸干磨、喷涂环氧底漆2道；800目砂纸精磨底漆；喷涂汽车烤漆面漆；丝印图文；双面牌
安装方式：贴装</t>
  </si>
  <si>
    <t>治疗室① Treatment Room ①
脑调控室 Brain Modulation Room
（注：设计样版见附件）</t>
  </si>
  <si>
    <t xml:space="preserve"> 门诊部</t>
  </si>
  <si>
    <t>诊室牌竖牌插卡</t>
  </si>
  <si>
    <t>6.2×22.2厘米</t>
  </si>
  <si>
    <t>2mm亚克力;丝印图文， 单面印刷</t>
  </si>
  <si>
    <t xml:space="preserve"> 减重门诊</t>
  </si>
  <si>
    <t>呼吸与危重症医学一科</t>
  </si>
  <si>
    <t>标签1</t>
  </si>
  <si>
    <t>张洋铭、梁恒辉、郑世榜、梁竞丹</t>
  </si>
  <si>
    <t>标签2</t>
  </si>
  <si>
    <t>2.5×1.5厘米长方形</t>
  </si>
  <si>
    <t>9S上墙制度牌</t>
  </si>
  <si>
    <t>120×70厘米</t>
  </si>
  <si>
    <t>合计：</t>
  </si>
  <si>
    <t>10652元   大写：</t>
  </si>
  <si>
    <t xml:space="preserve">  以上报价包制作、安装、税金费用</t>
  </si>
  <si>
    <r>
      <rPr>
        <sz val="18"/>
        <color theme="1"/>
        <rFont val="宋体"/>
        <charset val="134"/>
        <scheme val="minor"/>
      </rPr>
      <t xml:space="preserve">                                标识标牌制作服务要求 </t>
    </r>
    <r>
      <rPr>
        <sz val="11"/>
        <color theme="1"/>
        <rFont val="宋体"/>
        <charset val="134"/>
        <scheme val="minor"/>
      </rPr>
      <t xml:space="preserve">
</t>
    </r>
    <r>
      <rPr>
        <sz val="14"/>
        <color theme="1"/>
        <rFont val="宋体"/>
        <charset val="134"/>
        <scheme val="minor"/>
      </rPr>
      <t>（一）服务期内，供应商应严格按照院方提出的具体标识标牌项目制作需求、数量及时间计划，出具制作效果图，按时、按质、按量完成排版设计、制作与安装、摆放、收纳工作。
（二）供应商制作成品颜色必须符合医院VI色（C78  M10  Y42  K0）要求，色差偏差值在10%的范围内。在正式印刷前，供应商须打印一式两份色样，与院方进行印刷色校对。双方确认色样无误后，方可进入印刷环节。
（三）供应商需在院方确定制作内容后2小时内响应，明确是否能按时完成制作，并7天内按时按质按量完成相关设计、制作、安装、摆放等工作。
（四）标识标牌等广告品制作完成后，供应商需按时运到院方指定地点，并提供实际制作数量清单，待院方指定工作人员现场验收后，进行安装及签收。 签收单是验收的重要依据，请在安装完成后，务必将其交予科室对接人签收，建议即时完成签收。
（五）供应商应对本项目制作的所有内容设置保密措施，不得在未经院方允许的情况下，私自使用、传播院方制作的广告品及其内容。 
（六）所有设计稿需经院方确认无误后方可进行印刷。
（七）定稿后，供应商需把未转曲的设计源稿发回院方。
（八）未能满足以上服务需求的，院方有权拒绝签收。
（九）本采购项目不得转包或分包。</t>
    </r>
  </si>
  <si>
    <t xml:space="preserve">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</si>
</sst>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49" fontId="0" fillId="0" borderId="2" xfId="0" applyNumberForma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zoomScale="85" zoomScaleNormal="85" topLeftCell="A17" workbookViewId="0">
      <selection activeCell="N24" sqref="N24"/>
    </sheetView>
  </sheetViews>
  <sheetFormatPr defaultColWidth="9" defaultRowHeight="13.5"/>
  <cols>
    <col min="1" max="1" width="9.125" style="1"/>
    <col min="2" max="2" width="9" style="2"/>
    <col min="3" max="3" width="19.1166666666667" style="3" customWidth="1"/>
    <col min="4" max="4" width="34.8416666666667" style="3" customWidth="1"/>
    <col min="5" max="5" width="17.4916666666667" style="3" customWidth="1"/>
    <col min="6" max="6" width="16.6166666666667" style="3" customWidth="1"/>
    <col min="7" max="7" width="7.75" style="2" customWidth="1"/>
    <col min="8" max="8" width="19.85" style="3" customWidth="1"/>
    <col min="9" max="9" width="10.375" style="2" customWidth="1"/>
    <col min="10" max="10" width="12.75" style="2" customWidth="1"/>
    <col min="11" max="11" width="15.625" style="2" customWidth="1"/>
  </cols>
  <sheetData>
    <row r="1" ht="36" customHeight="1" spans="2:1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ht="5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8"/>
    </row>
    <row r="3" ht="104" customHeight="1" spans="1:11">
      <c r="A3" s="5" t="s">
        <v>11</v>
      </c>
      <c r="B3" s="6">
        <v>1</v>
      </c>
      <c r="C3" s="7" t="s">
        <v>12</v>
      </c>
      <c r="D3" s="7" t="s">
        <v>13</v>
      </c>
      <c r="E3" s="7" t="s">
        <v>14</v>
      </c>
      <c r="F3" s="7" t="s">
        <v>15</v>
      </c>
      <c r="G3" s="8">
        <v>1</v>
      </c>
      <c r="H3" s="7" t="s">
        <v>16</v>
      </c>
      <c r="I3" s="8">
        <v>50</v>
      </c>
      <c r="J3" s="8">
        <f t="shared" ref="J3:J9" si="0">G3*I3</f>
        <v>50</v>
      </c>
      <c r="K3" s="8" t="str">
        <f>_xlfn.DISPIMG("ID_10A77F4B48FB4607BEB03B3403062463",1)</f>
        <v>=DISPIMG("ID_10A77F4B48FB4607BEB03B3403062463",1)</v>
      </c>
    </row>
    <row r="4" ht="155" customHeight="1" spans="1:11">
      <c r="A4" s="5" t="s">
        <v>11</v>
      </c>
      <c r="B4" s="6">
        <v>2</v>
      </c>
      <c r="C4" s="7" t="s">
        <v>12</v>
      </c>
      <c r="D4" s="7" t="s">
        <v>17</v>
      </c>
      <c r="E4" s="7" t="s">
        <v>18</v>
      </c>
      <c r="F4" s="7" t="s">
        <v>19</v>
      </c>
      <c r="G4" s="8">
        <v>9</v>
      </c>
      <c r="H4" s="7" t="s">
        <v>20</v>
      </c>
      <c r="I4" s="8">
        <v>80</v>
      </c>
      <c r="J4" s="8">
        <f t="shared" si="0"/>
        <v>720</v>
      </c>
      <c r="K4" s="8"/>
    </row>
    <row r="5" ht="65" customHeight="1" spans="1:11">
      <c r="A5" s="5" t="s">
        <v>11</v>
      </c>
      <c r="B5" s="6">
        <v>3</v>
      </c>
      <c r="C5" s="7" t="s">
        <v>12</v>
      </c>
      <c r="D5" s="7" t="s">
        <v>21</v>
      </c>
      <c r="E5" s="7" t="s">
        <v>22</v>
      </c>
      <c r="F5" s="7" t="s">
        <v>23</v>
      </c>
      <c r="G5" s="8">
        <v>1</v>
      </c>
      <c r="H5" s="7" t="s">
        <v>24</v>
      </c>
      <c r="I5" s="8">
        <v>20</v>
      </c>
      <c r="J5" s="8">
        <f t="shared" si="0"/>
        <v>20</v>
      </c>
      <c r="K5" s="8"/>
    </row>
    <row r="6" ht="65" customHeight="1" spans="1:11">
      <c r="A6" s="5" t="s">
        <v>11</v>
      </c>
      <c r="B6" s="6">
        <v>4</v>
      </c>
      <c r="C6" s="7" t="s">
        <v>12</v>
      </c>
      <c r="D6" s="7" t="s">
        <v>21</v>
      </c>
      <c r="E6" s="7" t="s">
        <v>25</v>
      </c>
      <c r="F6" s="7" t="s">
        <v>23</v>
      </c>
      <c r="G6" s="8">
        <v>1</v>
      </c>
      <c r="H6" s="7" t="s">
        <v>26</v>
      </c>
      <c r="I6" s="8">
        <v>40</v>
      </c>
      <c r="J6" s="8">
        <f t="shared" si="0"/>
        <v>40</v>
      </c>
      <c r="K6" s="20"/>
    </row>
    <row r="7" ht="85" customHeight="1" spans="1:11">
      <c r="A7" s="5" t="s">
        <v>11</v>
      </c>
      <c r="B7" s="6">
        <v>5</v>
      </c>
      <c r="C7" s="7" t="s">
        <v>12</v>
      </c>
      <c r="D7" s="7" t="s">
        <v>27</v>
      </c>
      <c r="E7" s="7" t="s">
        <v>28</v>
      </c>
      <c r="F7" s="7" t="s">
        <v>29</v>
      </c>
      <c r="G7" s="8">
        <v>3</v>
      </c>
      <c r="H7" s="9" t="s">
        <v>30</v>
      </c>
      <c r="I7" s="8">
        <v>150</v>
      </c>
      <c r="J7" s="8">
        <f t="shared" si="0"/>
        <v>450</v>
      </c>
      <c r="K7" s="8"/>
    </row>
    <row r="8" ht="345" customHeight="1" spans="1:11">
      <c r="A8" s="5" t="s">
        <v>11</v>
      </c>
      <c r="B8" s="6">
        <v>6</v>
      </c>
      <c r="C8" s="7" t="s">
        <v>12</v>
      </c>
      <c r="D8" s="7" t="s">
        <v>31</v>
      </c>
      <c r="E8" s="7" t="s">
        <v>32</v>
      </c>
      <c r="F8" s="7" t="s">
        <v>33</v>
      </c>
      <c r="G8" s="8">
        <v>1</v>
      </c>
      <c r="H8" s="7" t="s">
        <v>34</v>
      </c>
      <c r="I8" s="8">
        <v>1200</v>
      </c>
      <c r="J8" s="8">
        <f t="shared" si="0"/>
        <v>1200</v>
      </c>
      <c r="K8" s="8"/>
    </row>
    <row r="9" ht="105" customHeight="1" spans="1:11">
      <c r="A9" s="5" t="s">
        <v>11</v>
      </c>
      <c r="B9" s="6">
        <v>7</v>
      </c>
      <c r="C9" s="7" t="s">
        <v>12</v>
      </c>
      <c r="D9" s="7" t="s">
        <v>35</v>
      </c>
      <c r="E9" s="7" t="s">
        <v>36</v>
      </c>
      <c r="F9" s="7" t="s">
        <v>37</v>
      </c>
      <c r="G9" s="8">
        <v>46</v>
      </c>
      <c r="H9" s="7" t="s">
        <v>38</v>
      </c>
      <c r="I9" s="8">
        <v>15</v>
      </c>
      <c r="J9" s="8">
        <f t="shared" si="0"/>
        <v>690</v>
      </c>
      <c r="K9" s="8"/>
    </row>
    <row r="10" ht="49" customHeight="1" spans="1:11">
      <c r="A10" s="5" t="s">
        <v>11</v>
      </c>
      <c r="B10" s="6">
        <v>8</v>
      </c>
      <c r="C10" s="7" t="s">
        <v>39</v>
      </c>
      <c r="D10" s="7" t="s">
        <v>40</v>
      </c>
      <c r="E10" s="7" t="s">
        <v>41</v>
      </c>
      <c r="F10" s="7" t="s">
        <v>42</v>
      </c>
      <c r="G10" s="8">
        <v>72</v>
      </c>
      <c r="H10" s="7" t="s">
        <v>34</v>
      </c>
      <c r="I10" s="8">
        <v>25</v>
      </c>
      <c r="J10" s="8">
        <f t="shared" ref="J10:J21" si="1">G10*I10</f>
        <v>1800</v>
      </c>
      <c r="K10" s="8" t="str">
        <f>_xlfn.DISPIMG("ID_A687B26843724DE19D9B03114E2B7A48",1)</f>
        <v>=DISPIMG("ID_A687B26843724DE19D9B03114E2B7A48",1)</v>
      </c>
    </row>
    <row r="11" ht="138" customHeight="1" spans="1:11">
      <c r="A11" s="5" t="s">
        <v>11</v>
      </c>
      <c r="B11" s="6">
        <v>9</v>
      </c>
      <c r="C11" s="7" t="s">
        <v>43</v>
      </c>
      <c r="D11" s="7" t="s">
        <v>44</v>
      </c>
      <c r="E11" s="7" t="s">
        <v>45</v>
      </c>
      <c r="F11" s="7" t="s">
        <v>46</v>
      </c>
      <c r="G11" s="8">
        <v>4</v>
      </c>
      <c r="H11" s="7" t="s">
        <v>47</v>
      </c>
      <c r="I11" s="8">
        <v>12</v>
      </c>
      <c r="J11" s="8">
        <f t="shared" si="1"/>
        <v>48</v>
      </c>
      <c r="K11" s="8" t="str">
        <f>_xlfn.DISPIMG("ID_A6E30629C3BF4990BCD3A3839511C3C9",1)</f>
        <v>=DISPIMG("ID_A6E30629C3BF4990BCD3A3839511C3C9",1)</v>
      </c>
    </row>
    <row r="12" ht="89" customHeight="1" spans="1:11">
      <c r="A12" s="5" t="s">
        <v>11</v>
      </c>
      <c r="B12" s="6">
        <v>10</v>
      </c>
      <c r="C12" s="7" t="s">
        <v>48</v>
      </c>
      <c r="D12" s="7" t="s">
        <v>49</v>
      </c>
      <c r="E12" s="7" t="s">
        <v>50</v>
      </c>
      <c r="F12" s="7" t="s">
        <v>51</v>
      </c>
      <c r="G12" s="8">
        <v>2</v>
      </c>
      <c r="H12" s="7" t="s">
        <v>34</v>
      </c>
      <c r="I12" s="8">
        <v>65</v>
      </c>
      <c r="J12" s="8">
        <f t="shared" si="1"/>
        <v>130</v>
      </c>
      <c r="K12" s="8" t="str">
        <f>_xlfn.DISPIMG("ID_A6AB0BF52C0A478A9EC87B7F5A425988",1)</f>
        <v>=DISPIMG("ID_A6AB0BF52C0A478A9EC87B7F5A425988",1)</v>
      </c>
    </row>
    <row r="13" ht="88" customHeight="1" spans="1:11">
      <c r="A13" s="5" t="s">
        <v>11</v>
      </c>
      <c r="B13" s="6">
        <v>11</v>
      </c>
      <c r="C13" s="7" t="s">
        <v>52</v>
      </c>
      <c r="D13" s="7" t="s">
        <v>53</v>
      </c>
      <c r="E13" s="7" t="s">
        <v>54</v>
      </c>
      <c r="F13" s="7" t="s">
        <v>55</v>
      </c>
      <c r="G13" s="8">
        <v>8</v>
      </c>
      <c r="H13" s="7" t="s">
        <v>56</v>
      </c>
      <c r="I13" s="8">
        <v>70</v>
      </c>
      <c r="J13" s="8">
        <f t="shared" si="1"/>
        <v>560</v>
      </c>
      <c r="K13" s="8" t="str">
        <f>_xlfn.DISPIMG("ID_D7695BF02780432CA025B716D8E55A2F",1)</f>
        <v>=DISPIMG("ID_D7695BF02780432CA025B716D8E55A2F",1)</v>
      </c>
    </row>
    <row r="14" ht="270" customHeight="1" spans="1:11">
      <c r="A14" s="5" t="s">
        <v>11</v>
      </c>
      <c r="B14" s="6">
        <v>12</v>
      </c>
      <c r="C14" s="7" t="s">
        <v>57</v>
      </c>
      <c r="D14" s="7" t="s">
        <v>58</v>
      </c>
      <c r="E14" s="7" t="s">
        <v>59</v>
      </c>
      <c r="F14" s="7" t="s">
        <v>60</v>
      </c>
      <c r="G14" s="8">
        <v>750</v>
      </c>
      <c r="H14" s="7" t="s">
        <v>61</v>
      </c>
      <c r="I14" s="8">
        <v>5.5</v>
      </c>
      <c r="J14" s="8">
        <f t="shared" si="1"/>
        <v>4125</v>
      </c>
      <c r="K14" s="8" t="str">
        <f>_xlfn.DISPIMG("ID_B0F599EDC7984208B2E4380971138223",1)</f>
        <v>=DISPIMG("ID_B0F599EDC7984208B2E4380971138223",1)</v>
      </c>
    </row>
    <row r="15" ht="299" customHeight="1" spans="1:11">
      <c r="A15" s="5" t="s">
        <v>11</v>
      </c>
      <c r="B15" s="6">
        <v>13</v>
      </c>
      <c r="C15" s="7" t="s">
        <v>62</v>
      </c>
      <c r="D15" s="7" t="s">
        <v>63</v>
      </c>
      <c r="E15" s="7" t="s">
        <v>64</v>
      </c>
      <c r="F15" s="7" t="s">
        <v>65</v>
      </c>
      <c r="G15" s="8">
        <v>3</v>
      </c>
      <c r="H15" s="7" t="s">
        <v>66</v>
      </c>
      <c r="I15" s="8">
        <v>120</v>
      </c>
      <c r="J15" s="8">
        <f t="shared" si="1"/>
        <v>360</v>
      </c>
      <c r="K15" s="8" t="str">
        <f>_xlfn.DISPIMG("ID_5B7F39FF59C841CFAA638B1A50242210",1)</f>
        <v>=DISPIMG("ID_5B7F39FF59C841CFAA638B1A50242210",1)</v>
      </c>
    </row>
    <row r="16" ht="49" customHeight="1" spans="1:11">
      <c r="A16" s="5" t="s">
        <v>11</v>
      </c>
      <c r="B16" s="6">
        <v>14</v>
      </c>
      <c r="C16" s="7" t="s">
        <v>67</v>
      </c>
      <c r="D16" s="7" t="s">
        <v>68</v>
      </c>
      <c r="E16" s="7" t="s">
        <v>69</v>
      </c>
      <c r="F16" s="7" t="s">
        <v>70</v>
      </c>
      <c r="G16" s="8">
        <v>12</v>
      </c>
      <c r="H16" s="7" t="s">
        <v>71</v>
      </c>
      <c r="I16" s="8">
        <v>3.5</v>
      </c>
      <c r="J16" s="8">
        <f t="shared" si="1"/>
        <v>42</v>
      </c>
      <c r="K16" s="8" t="str">
        <f>_xlfn.DISPIMG("ID_F171399FE8864D17A071FE8454F0645E",1)</f>
        <v>=DISPIMG("ID_F171399FE8864D17A071FE8454F0645E",1)</v>
      </c>
    </row>
    <row r="17" ht="281" customHeight="1" spans="1:11">
      <c r="A17" s="5" t="s">
        <v>11</v>
      </c>
      <c r="B17" s="6">
        <v>15</v>
      </c>
      <c r="C17" s="7" t="s">
        <v>52</v>
      </c>
      <c r="D17" s="7" t="s">
        <v>72</v>
      </c>
      <c r="E17" s="7" t="s">
        <v>73</v>
      </c>
      <c r="F17" s="7" t="s">
        <v>74</v>
      </c>
      <c r="G17" s="8">
        <v>1</v>
      </c>
      <c r="H17" s="7" t="s">
        <v>75</v>
      </c>
      <c r="I17" s="8">
        <v>185</v>
      </c>
      <c r="J17" s="8">
        <f t="shared" si="1"/>
        <v>185</v>
      </c>
      <c r="K17" s="8" t="str">
        <f>_xlfn.DISPIMG("ID_17743E2F8D5442C2AF61950AA0642B58",1)</f>
        <v>=DISPIMG("ID_17743E2F8D5442C2AF61950AA0642B58",1)</v>
      </c>
    </row>
    <row r="18" ht="72" customHeight="1" spans="1:11">
      <c r="A18" s="5" t="s">
        <v>11</v>
      </c>
      <c r="B18" s="6">
        <v>16</v>
      </c>
      <c r="C18" s="7" t="s">
        <v>76</v>
      </c>
      <c r="D18" s="7" t="s">
        <v>77</v>
      </c>
      <c r="E18" s="7" t="s">
        <v>78</v>
      </c>
      <c r="F18" s="7" t="s">
        <v>79</v>
      </c>
      <c r="G18" s="8">
        <v>2</v>
      </c>
      <c r="H18" s="7" t="s">
        <v>80</v>
      </c>
      <c r="I18" s="8">
        <v>15</v>
      </c>
      <c r="J18" s="8">
        <f t="shared" si="1"/>
        <v>30</v>
      </c>
      <c r="K18" s="8" t="str">
        <f>_xlfn.DISPIMG("ID_CFEF5A5C9A414B6F95F1A204C3B739C9",1)</f>
        <v>=DISPIMG("ID_CFEF5A5C9A414B6F95F1A204C3B739C9",1)</v>
      </c>
    </row>
    <row r="19" ht="50" customHeight="1" spans="1:11">
      <c r="A19" s="5" t="s">
        <v>11</v>
      </c>
      <c r="B19" s="6">
        <v>17</v>
      </c>
      <c r="C19" s="7" t="s">
        <v>81</v>
      </c>
      <c r="D19" s="7" t="s">
        <v>82</v>
      </c>
      <c r="E19" s="7" t="s">
        <v>69</v>
      </c>
      <c r="F19" s="7" t="s">
        <v>70</v>
      </c>
      <c r="G19" s="8">
        <v>4</v>
      </c>
      <c r="H19" s="7" t="s">
        <v>83</v>
      </c>
      <c r="I19" s="8">
        <v>3.5</v>
      </c>
      <c r="J19" s="8">
        <f t="shared" si="1"/>
        <v>14</v>
      </c>
      <c r="K19" s="8" t="str">
        <f>_xlfn.DISPIMG("ID_08C3479219C74996932165BEECE3EB26",1)</f>
        <v>=DISPIMG("ID_08C3479219C74996932165BEECE3EB26",1)</v>
      </c>
    </row>
    <row r="20" ht="36" customHeight="1" spans="1:11">
      <c r="A20" s="5" t="s">
        <v>11</v>
      </c>
      <c r="B20" s="6">
        <v>18</v>
      </c>
      <c r="C20" s="7" t="s">
        <v>81</v>
      </c>
      <c r="D20" s="7" t="s">
        <v>84</v>
      </c>
      <c r="E20" s="7" t="s">
        <v>85</v>
      </c>
      <c r="F20" s="7" t="s">
        <v>70</v>
      </c>
      <c r="G20" s="8">
        <v>4</v>
      </c>
      <c r="H20" s="7" t="s">
        <v>83</v>
      </c>
      <c r="I20" s="8">
        <v>2</v>
      </c>
      <c r="J20" s="8">
        <f t="shared" si="1"/>
        <v>8</v>
      </c>
      <c r="K20" s="8"/>
    </row>
    <row r="21" ht="36" customHeight="1" spans="1:11">
      <c r="A21" s="5" t="s">
        <v>11</v>
      </c>
      <c r="B21" s="6">
        <v>19</v>
      </c>
      <c r="C21" s="7" t="s">
        <v>43</v>
      </c>
      <c r="D21" s="7" t="s">
        <v>86</v>
      </c>
      <c r="E21" s="7" t="s">
        <v>87</v>
      </c>
      <c r="F21" s="7" t="s">
        <v>42</v>
      </c>
      <c r="G21" s="8">
        <v>1</v>
      </c>
      <c r="H21" s="7" t="s">
        <v>34</v>
      </c>
      <c r="I21" s="8">
        <v>180</v>
      </c>
      <c r="J21" s="8">
        <f t="shared" si="1"/>
        <v>180</v>
      </c>
      <c r="K21" s="8" t="str">
        <f>_xlfn.DISPIMG("ID_82BEA6A1B9E041BE9BD97157420AB7CE",1)</f>
        <v>=DISPIMG("ID_82BEA6A1B9E041BE9BD97157420AB7CE",1)</v>
      </c>
    </row>
    <row r="22" ht="36" customHeight="1" spans="1:11">
      <c r="A22" s="10"/>
      <c r="B22" s="11" t="s">
        <v>88</v>
      </c>
      <c r="C22" s="12" t="s">
        <v>89</v>
      </c>
      <c r="D22" s="13">
        <v>10652</v>
      </c>
      <c r="E22" s="14" t="s">
        <v>90</v>
      </c>
      <c r="F22" s="14"/>
      <c r="G22" s="14"/>
      <c r="H22" s="15"/>
      <c r="I22" s="21"/>
      <c r="J22" s="21">
        <f>SUM(J3:J21)</f>
        <v>10652</v>
      </c>
      <c r="K22" s="22"/>
    </row>
    <row r="23" ht="29" customHeight="1" spans="2:11">
      <c r="B23" s="16"/>
      <c r="C23" s="17"/>
      <c r="D23" s="17"/>
      <c r="E23" s="17"/>
      <c r="F23" s="17"/>
      <c r="G23" s="16"/>
      <c r="H23" s="17"/>
      <c r="I23" s="16"/>
      <c r="J23" s="16"/>
      <c r="K23" s="16"/>
    </row>
    <row r="24" ht="296" customHeight="1" spans="2:11">
      <c r="B24" s="18" t="s">
        <v>91</v>
      </c>
      <c r="C24" s="19"/>
      <c r="D24" s="19"/>
      <c r="E24" s="19"/>
      <c r="F24" s="19"/>
      <c r="G24" s="19"/>
      <c r="H24" s="19"/>
      <c r="I24" s="2"/>
      <c r="J24" s="2"/>
      <c r="K24" s="19"/>
    </row>
    <row r="25" ht="29" customHeight="1" spans="2:11">
      <c r="B25" s="16"/>
      <c r="C25" s="17"/>
      <c r="D25" s="17"/>
      <c r="E25" s="17"/>
      <c r="F25" s="17"/>
      <c r="G25" s="16"/>
      <c r="H25" s="17"/>
      <c r="I25" s="16"/>
      <c r="J25" s="16"/>
      <c r="K25" s="16"/>
    </row>
    <row r="26" ht="29" customHeight="1" spans="2:11">
      <c r="B26" s="16"/>
      <c r="C26" s="17"/>
      <c r="D26" s="17"/>
      <c r="E26" s="17"/>
      <c r="F26" s="17"/>
      <c r="G26" s="16"/>
      <c r="H26" s="17"/>
      <c r="I26" s="16"/>
      <c r="J26" s="16"/>
      <c r="K26" s="16"/>
    </row>
    <row r="27" ht="29" customHeight="1" spans="2:11">
      <c r="B27" s="16"/>
      <c r="C27" s="17"/>
      <c r="D27" s="17"/>
      <c r="E27" s="17"/>
      <c r="F27" s="17"/>
      <c r="G27" s="16"/>
      <c r="H27" s="17"/>
      <c r="I27" s="16"/>
      <c r="J27" s="16"/>
      <c r="K27" s="16"/>
    </row>
    <row r="28" spans="2:11">
      <c r="B28" s="16"/>
      <c r="C28" s="17"/>
      <c r="D28" s="17"/>
      <c r="E28" s="17"/>
      <c r="F28" s="17"/>
      <c r="G28" s="16"/>
      <c r="H28" s="17"/>
      <c r="I28" s="16"/>
      <c r="J28" s="16"/>
      <c r="K28" s="16"/>
    </row>
    <row r="29" spans="2:11">
      <c r="B29" s="16"/>
      <c r="C29" s="17"/>
      <c r="D29" s="17"/>
      <c r="E29" s="17"/>
      <c r="F29" s="17"/>
      <c r="G29" s="16"/>
      <c r="H29" s="17"/>
      <c r="I29" s="16"/>
      <c r="J29" s="16"/>
      <c r="K29" s="16"/>
    </row>
    <row r="49" spans="8:8">
      <c r="H49" s="3" t="s">
        <v>92</v>
      </c>
    </row>
  </sheetData>
  <mergeCells count="2">
    <mergeCell ref="B1:K1"/>
    <mergeCell ref="B24:K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张秋媛</cp:lastModifiedBy>
  <dcterms:created xsi:type="dcterms:W3CDTF">2025-08-05T09:21:00Z</dcterms:created>
  <dcterms:modified xsi:type="dcterms:W3CDTF">2025-12-25T01:55:58Z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B68EFFA38A7442498ED0A6638093BABF_13</vt:lpwstr>
  </property>
  <property fmtid="{D5CDD505-2E9C-101B-9397-08002B2CF9AE}" pid="3" name="KSOProductBuildVer">
    <vt:lpwstr>2052-12.1.0.18608</vt:lpwstr>
  </property>
</Properties>
</file>