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639823A30314D5A8147CE1BE1DC87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57050" y="1117600"/>
          <a:ext cx="7277100" cy="494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CC519E61EA6C4D8C82FEC2E6DEE2A79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57050" y="2184400"/>
          <a:ext cx="7124700" cy="3762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ACCCF70B7A834EE290D2F626FD9209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57050" y="4851400"/>
          <a:ext cx="6400800" cy="485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E99FB8C937A4A1BB04D6B983C1BC7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04325" y="11337290"/>
          <a:ext cx="11144250" cy="8467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ACC7A31979AE4356ADD1751E0319DB5D" descr="6b1e13c4957064b6d4f064eb0912f2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12295" y="11403965"/>
          <a:ext cx="7113270" cy="3858895"/>
        </a:xfrm>
        <a:prstGeom prst="rect">
          <a:avLst/>
        </a:prstGeom>
      </xdr:spPr>
    </xdr:pic>
  </etc:cellImage>
  <etc:cellImage>
    <xdr:pic>
      <xdr:nvPicPr>
        <xdr:cNvPr id="18" name="ID_D3EE0C2364B740C887FBD35C5057BFB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57050" y="5930900"/>
          <a:ext cx="7429500" cy="518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644BAF0374884C5BBD6BAAD28C8E57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57050" y="12573000"/>
          <a:ext cx="6515100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C2129BDAA77B48CD95F0D2527EF65EE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957050" y="13614400"/>
          <a:ext cx="7334250" cy="5114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0FE553DE367B4A789C88CF763790371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957050" y="15989300"/>
          <a:ext cx="6372225" cy="459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49C113FE94DF4232AF9CE96B65E2398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00800" y="15951200"/>
          <a:ext cx="13716000" cy="1272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E7590E87C8540CAB7E2722763D7314A" descr="248db30e6fdf6f29bd45e7a72403d99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968480" y="17610455"/>
          <a:ext cx="5165090" cy="4291330"/>
        </a:xfrm>
        <a:prstGeom prst="rect">
          <a:avLst/>
        </a:prstGeom>
      </xdr:spPr>
    </xdr:pic>
  </etc:cellImage>
  <etc:cellImage>
    <xdr:pic>
      <xdr:nvPicPr>
        <xdr:cNvPr id="22" name="ID_053789D7D0C4436E9C785F6FF206922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722995" y="20243165"/>
          <a:ext cx="8572500" cy="671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F9FA59CF85494B82A3ABF03D57A31DB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054205" y="20074890"/>
          <a:ext cx="7258050" cy="5419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B3C5031C3018496894807A0E70011276" descr="ec62e6ec928766edd76a5428c07478d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968480" y="24330025"/>
          <a:ext cx="7303770" cy="4771390"/>
        </a:xfrm>
        <a:prstGeom prst="rect">
          <a:avLst/>
        </a:prstGeom>
      </xdr:spPr>
    </xdr:pic>
  </etc:cellImage>
  <etc:cellImage>
    <xdr:pic>
      <xdr:nvPicPr>
        <xdr:cNvPr id="26" name="ID_6E42133343A64A98A1631E8E5C6BA7F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957050" y="25082500"/>
          <a:ext cx="7629525" cy="461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3F6107D54DB7435FA0194AA4AA7E3F5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957050" y="31788100"/>
          <a:ext cx="5819775" cy="41624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<sst xmlns="http://schemas.openxmlformats.org/spreadsheetml/2006/main" count="174" uniqueCount="109">
  <si>
    <t>12月5日标识制作汇总</t>
  </si>
  <si>
    <t>审批日期</t>
  </si>
  <si>
    <t>序号</t>
  </si>
  <si>
    <t>申请科室</t>
  </si>
  <si>
    <t>项目名称</t>
  </si>
  <si>
    <t>尺寸</t>
  </si>
  <si>
    <t>材料工艺</t>
  </si>
  <si>
    <t>数量（套）</t>
  </si>
  <si>
    <t>制作内容</t>
  </si>
  <si>
    <t>单价（元）</t>
  </si>
  <si>
    <t>预算金额（元）</t>
  </si>
  <si>
    <t>12.5</t>
  </si>
  <si>
    <t>保卫科</t>
  </si>
  <si>
    <t>临时停车牌</t>
  </si>
  <si>
    <t>26×13厘米</t>
  </si>
  <si>
    <t>5毫米PVC板双面UV，四周倒边。</t>
  </si>
  <si>
    <t>广西壮族自治区江滨医院、临时抢修专用停车牌、编号：01-16</t>
  </si>
  <si>
    <t>普通外科</t>
  </si>
  <si>
    <t xml:space="preserve">科室简介 </t>
  </si>
  <si>
    <t>290×120厘米</t>
  </si>
  <si>
    <t>详见附件</t>
  </si>
  <si>
    <t>青年文明号</t>
  </si>
  <si>
    <t>240×120厘米</t>
  </si>
  <si>
    <t>医护团队简介</t>
  </si>
  <si>
    <t>450×120厘米</t>
  </si>
  <si>
    <t>10毫米PVC板双面UV，四周倒边。</t>
  </si>
  <si>
    <t>来访人员工作出入证</t>
  </si>
  <si>
    <t>8×12厘米</t>
  </si>
  <si>
    <t>1.2mmPVC  UV打印</t>
  </si>
  <si>
    <t>中医脑病科</t>
  </si>
  <si>
    <t>小标识1</t>
  </si>
  <si>
    <t>12×15厘米</t>
  </si>
  <si>
    <t>白底+医院VI色字，不干胶</t>
  </si>
  <si>
    <t>小标识2</t>
  </si>
  <si>
    <t>9×5厘米</t>
  </si>
  <si>
    <t>小标识3</t>
  </si>
  <si>
    <t>10×1.5厘米</t>
  </si>
  <si>
    <t>治疗室物品标签</t>
  </si>
  <si>
    <t>9×1.5厘米</t>
  </si>
  <si>
    <t>科普宣传栏</t>
  </si>
  <si>
    <t>60×90（高度）厘米</t>
  </si>
  <si>
    <t>5毫米PVC板UV，四周倒边。</t>
  </si>
  <si>
    <t>作业治疗科</t>
  </si>
  <si>
    <t>（门口标识）敲门请进，外出会诊，外出上课，工休</t>
  </si>
  <si>
    <t>8×24厘米</t>
  </si>
  <si>
    <t>2+2+2毫米亚克力喷白色漆，丝印图文</t>
  </si>
  <si>
    <t>急诊科</t>
  </si>
  <si>
    <t>信息公开栏相片</t>
  </si>
  <si>
    <t>6寸</t>
  </si>
  <si>
    <t>排版/打印/ 冷裱（注：需使用标准相片纸）</t>
  </si>
  <si>
    <t>门诊部</t>
  </si>
  <si>
    <t>诊室牌</t>
  </si>
  <si>
    <t>28×20厘米</t>
  </si>
  <si>
    <t>28×20厘米，8+3亚克力烤漆，2厘白色亚克力UV打印  正面印文字内容</t>
  </si>
  <si>
    <t>1、脊髓康复科诊室，2、老年康复诊室，3、神经康复科诊室，4、中西医结合康复科诊室、5、临床用血门诊，6、手足踝、甲病门诊</t>
  </si>
  <si>
    <t>耳鼻喉科</t>
  </si>
  <si>
    <t>宣传栏</t>
  </si>
  <si>
    <t>170×80厘米</t>
  </si>
  <si>
    <t>5毫米PVC板UV，四周倒边</t>
  </si>
  <si>
    <t>附件</t>
  </si>
  <si>
    <t>针灸推拿科-推拿室</t>
  </si>
  <si>
    <t>锦旗架</t>
  </si>
  <si>
    <t xml:space="preserve">1.2米 10层架 </t>
  </si>
  <si>
    <t>不锈钢焊接打磨烤漆工艺 +安装</t>
  </si>
  <si>
    <t>科室门牌</t>
  </si>
  <si>
    <t>110×25厘米</t>
  </si>
  <si>
    <t>针灸推拿科（推拿室）</t>
  </si>
  <si>
    <t>国际医疗部</t>
  </si>
  <si>
    <t>医护风采展示栏（右侧图为参考图，内置素材尺寸可进行微调，以最终设计稿为准，价格为包干价）</t>
  </si>
  <si>
    <t>150×190厘米</t>
  </si>
  <si>
    <t xml:space="preserve">1、底板：5毫米PVC板UV，四周倒边
2、底部造型:10毫米PVC板190×25厘米，见右侧图片造型
3、 树造型：10毫米 130×130厘米
4、6寸实木相片框+内置标准相片各10个
5、7寸实木相片框+内置标准相片各10个
</t>
  </si>
  <si>
    <t>药学部</t>
  </si>
  <si>
    <t>地贴</t>
  </si>
  <si>
    <t>150×150厘米</t>
  </si>
  <si>
    <t>地贴斜纹膜</t>
  </si>
  <si>
    <t>毒麻药发放区</t>
  </si>
  <si>
    <t>妇产科</t>
  </si>
  <si>
    <t>门牌</t>
  </si>
  <si>
    <t>120×25厘米</t>
  </si>
  <si>
    <t>黑底车贴</t>
  </si>
  <si>
    <t>妇产科病房</t>
  </si>
  <si>
    <t>提示标识1</t>
  </si>
  <si>
    <t>60×10厘米</t>
  </si>
  <si>
    <t>超彩透明膜</t>
  </si>
  <si>
    <t>手术区域，非工作人员请勿入内</t>
  </si>
  <si>
    <t>门牌2</t>
  </si>
  <si>
    <t>0.5毫米PVC板四周导边</t>
  </si>
  <si>
    <t>妇科治疗室（设计版式详见附件）</t>
  </si>
  <si>
    <t>提示标识2</t>
  </si>
  <si>
    <t>40×10厘米</t>
  </si>
  <si>
    <t>妇科检查室，非请勿入</t>
  </si>
  <si>
    <t>科室牌</t>
  </si>
  <si>
    <t>20×28厘米</t>
  </si>
  <si>
    <r>
      <rPr>
        <sz val="14"/>
        <color theme="1"/>
        <rFont val="宋体"/>
        <charset val="134"/>
        <scheme val="minor"/>
      </rPr>
      <t>8+3</t>
    </r>
    <r>
      <rPr>
        <sz val="14"/>
        <color theme="1"/>
        <rFont val="宋体"/>
        <charset val="134"/>
      </rPr>
      <t>亚克力烤漆印字</t>
    </r>
  </si>
  <si>
    <t>妇产科主任办公室</t>
  </si>
  <si>
    <t>房号牌</t>
  </si>
  <si>
    <t>26.5×16厘米</t>
  </si>
  <si>
    <t>1、628号房 47-48床
2、630号房 51-52床
3、631号房 53-54床
632号房 55-56床</t>
  </si>
  <si>
    <t>提示标识3</t>
  </si>
  <si>
    <t>医护人员通道</t>
  </si>
  <si>
    <t>1、患者通道
2、紧急清宫室
3、妇科检查室</t>
  </si>
  <si>
    <t>呼吸与危重症医学三科</t>
  </si>
  <si>
    <t>排版/打印/ 过塑（注：需使用标准相片纸）</t>
  </si>
  <si>
    <t xml:space="preserve"> 详见附件                            </t>
  </si>
  <si>
    <t>合计：</t>
  </si>
  <si>
    <t>10136元   大写：</t>
  </si>
  <si>
    <t xml:space="preserve">  以上报价包制作、安装、税金费用</t>
  </si>
  <si>
    <r>
      <rPr>
        <sz val="18"/>
        <color theme="1"/>
        <rFont val="宋体"/>
        <charset val="134"/>
        <scheme val="minor"/>
      </rPr>
      <t xml:space="preserve">                                标识标牌制作服务要求 </t>
    </r>
    <r>
      <rPr>
        <sz val="11"/>
        <color theme="1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>（一）服务期内，供应商应严格按照院方提出的具体标识标牌项目制作需求、数量及时间计划，出具制作效果图，按时、按质、按量完成排版设计、制作与安装、摆放、收纳工作。
（二）供应商制作成品颜色必须符合医院VI色（C78  M10  Y42  K0）要求，色差偏差值在10%的范围内。在正式印刷前，供应商须打印一式两份色样，与院方进行印刷色校对。双方确认色样无误后，方可进入印刷环节。
（三）供应商需在院方确定制作内容后2小时内响应，明确是否能按时完成制作，并7天内按时按质按量完成相关设计、制作、安装、摆放等工作。
（四）标识标牌等广告品制作完成后，供应商需按时运到院方指定地点，并提供实际制作数量清单，待院方指定工作人员现场验收后，进行安装及签收。 签收单是验收的重要依据，请在安装完成后，务必将其交予科室对接人签收，建议即时完成签收。
（五）供应商应对本项目制作的所有内容设置保密措施，不得在未经院方允许的情况下，私自使用、传播院方制作的广告品及其内容。 
（六）所有设计稿需经院方确认无误后方可进行印刷。
（七）定稿后，供应商需把未转曲的设计源稿发回院方。
（八）未能满足以上服务需求的，院方有权拒绝签收。
（九）本采购项目不得转包或分包。</t>
    </r>
  </si>
  <si>
    <t xml:space="preserve">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</si>
</sst>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49" fontId="0" fillId="0" borderId="1" xfId="0" applyNumberForma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zoomScale="85" zoomScaleNormal="85" topLeftCell="A26" workbookViewId="0">
      <selection activeCell="D31" sqref="D31"/>
    </sheetView>
  </sheetViews>
  <sheetFormatPr defaultColWidth="9" defaultRowHeight="13.5"/>
  <cols>
    <col min="1" max="1" width="9.125" style="1"/>
    <col min="2" max="2" width="9" style="2"/>
    <col min="3" max="3" width="19.1166666666667" style="3" customWidth="1"/>
    <col min="4" max="4" width="34.8416666666667" style="3" customWidth="1"/>
    <col min="5" max="5" width="17.4916666666667" style="3" customWidth="1"/>
    <col min="6" max="6" width="16.6166666666667" style="3" customWidth="1"/>
    <col min="7" max="7" width="7.75" style="2" customWidth="1"/>
    <col min="8" max="8" width="19.85" style="3" customWidth="1"/>
    <col min="9" max="9" width="10.375" style="2" customWidth="1"/>
    <col min="10" max="10" width="12.75" style="2" customWidth="1"/>
    <col min="11" max="11" width="15.625" style="2" customWidth="1"/>
  </cols>
  <sheetData>
    <row r="1" ht="36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ht="5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/>
    </row>
    <row r="3" ht="104" customHeight="1" spans="1:11">
      <c r="A3" s="5" t="s">
        <v>11</v>
      </c>
      <c r="B3" s="6">
        <v>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16</v>
      </c>
      <c r="H3" s="7" t="s">
        <v>16</v>
      </c>
      <c r="I3" s="8">
        <v>12</v>
      </c>
      <c r="J3" s="8">
        <f t="shared" ref="J3:J8" si="0">G3*I3</f>
        <v>192</v>
      </c>
      <c r="K3" s="8" t="str">
        <f>_xlfn.DISPIMG("ID_8639823A30314D5A8147CE1BE1DC8767",1)</f>
        <v>=DISPIMG("ID_8639823A30314D5A8147CE1BE1DC8767",1)</v>
      </c>
    </row>
    <row r="4" ht="65" customHeight="1" spans="1:11">
      <c r="A4" s="5" t="s">
        <v>11</v>
      </c>
      <c r="B4" s="6">
        <v>2</v>
      </c>
      <c r="C4" s="7" t="s">
        <v>17</v>
      </c>
      <c r="D4" s="7" t="s">
        <v>18</v>
      </c>
      <c r="E4" s="7" t="s">
        <v>19</v>
      </c>
      <c r="F4" s="7" t="s">
        <v>15</v>
      </c>
      <c r="G4" s="8">
        <v>1</v>
      </c>
      <c r="H4" s="7" t="s">
        <v>20</v>
      </c>
      <c r="I4" s="8">
        <v>696</v>
      </c>
      <c r="J4" s="8">
        <f t="shared" si="0"/>
        <v>696</v>
      </c>
      <c r="K4" s="8" t="str">
        <f>_xlfn.DISPIMG("ID_CC519E61EA6C4D8C82FEC2E6DEE2A79C",1)</f>
        <v>=DISPIMG("ID_CC519E61EA6C4D8C82FEC2E6DEE2A79C",1)</v>
      </c>
    </row>
    <row r="5" ht="65" customHeight="1" spans="1:11">
      <c r="A5" s="5" t="s">
        <v>11</v>
      </c>
      <c r="B5" s="6">
        <v>3</v>
      </c>
      <c r="C5" s="7" t="s">
        <v>17</v>
      </c>
      <c r="D5" s="7" t="s">
        <v>21</v>
      </c>
      <c r="E5" s="7" t="s">
        <v>22</v>
      </c>
      <c r="F5" s="7" t="s">
        <v>15</v>
      </c>
      <c r="G5" s="8">
        <v>1</v>
      </c>
      <c r="H5" s="7" t="s">
        <v>20</v>
      </c>
      <c r="I5" s="8">
        <v>576</v>
      </c>
      <c r="J5" s="8">
        <f t="shared" si="0"/>
        <v>576</v>
      </c>
      <c r="K5" s="8"/>
    </row>
    <row r="6" ht="65" customHeight="1" spans="1:11">
      <c r="A6" s="5" t="s">
        <v>11</v>
      </c>
      <c r="B6" s="6">
        <v>4</v>
      </c>
      <c r="C6" s="7" t="s">
        <v>17</v>
      </c>
      <c r="D6" s="7" t="s">
        <v>23</v>
      </c>
      <c r="E6" s="7" t="s">
        <v>24</v>
      </c>
      <c r="F6" s="7" t="s">
        <v>25</v>
      </c>
      <c r="G6" s="8">
        <v>1</v>
      </c>
      <c r="H6" s="7" t="s">
        <v>20</v>
      </c>
      <c r="I6" s="8">
        <v>1512</v>
      </c>
      <c r="J6" s="8">
        <f t="shared" si="0"/>
        <v>1512</v>
      </c>
      <c r="K6" s="21"/>
    </row>
    <row r="7" ht="85" customHeight="1" spans="1:11">
      <c r="A7" s="5" t="s">
        <v>11</v>
      </c>
      <c r="B7" s="6">
        <v>5</v>
      </c>
      <c r="C7" s="7" t="s">
        <v>12</v>
      </c>
      <c r="D7" s="7" t="s">
        <v>26</v>
      </c>
      <c r="E7" s="7" t="s">
        <v>27</v>
      </c>
      <c r="F7" s="7" t="s">
        <v>28</v>
      </c>
      <c r="G7" s="8">
        <v>50</v>
      </c>
      <c r="H7" s="7" t="s">
        <v>20</v>
      </c>
      <c r="I7" s="8">
        <v>12</v>
      </c>
      <c r="J7" s="8">
        <f t="shared" si="0"/>
        <v>600</v>
      </c>
      <c r="K7" s="8" t="str">
        <f>_xlfn.DISPIMG("ID_ACCCF70B7A834EE290D2F626FD920967",1)</f>
        <v>=DISPIMG("ID_ACCCF70B7A834EE290D2F626FD920967",1)</v>
      </c>
    </row>
    <row r="8" ht="105" customHeight="1" spans="1:11">
      <c r="A8" s="5" t="s">
        <v>11</v>
      </c>
      <c r="B8" s="6">
        <v>6</v>
      </c>
      <c r="C8" s="7" t="s">
        <v>29</v>
      </c>
      <c r="D8" s="7" t="s">
        <v>30</v>
      </c>
      <c r="E8" s="7" t="s">
        <v>31</v>
      </c>
      <c r="F8" s="7" t="s">
        <v>32</v>
      </c>
      <c r="G8" s="8">
        <v>13</v>
      </c>
      <c r="H8" s="7" t="s">
        <v>20</v>
      </c>
      <c r="I8" s="8">
        <v>4</v>
      </c>
      <c r="J8" s="8">
        <f t="shared" si="0"/>
        <v>52</v>
      </c>
      <c r="K8" s="8" t="str">
        <f>_xlfn.DISPIMG("ID_D3EE0C2364B740C887FBD35C5057BFB6",1)</f>
        <v>=DISPIMG("ID_D3EE0C2364B740C887FBD35C5057BFB6",1)</v>
      </c>
    </row>
    <row r="9" ht="105" customHeight="1" spans="1:11">
      <c r="A9" s="5" t="s">
        <v>11</v>
      </c>
      <c r="B9" s="6">
        <v>7</v>
      </c>
      <c r="C9" s="7" t="s">
        <v>29</v>
      </c>
      <c r="D9" s="7" t="s">
        <v>33</v>
      </c>
      <c r="E9" s="7" t="s">
        <v>34</v>
      </c>
      <c r="F9" s="7" t="s">
        <v>32</v>
      </c>
      <c r="G9" s="8">
        <v>201</v>
      </c>
      <c r="H9" s="7" t="s">
        <v>20</v>
      </c>
      <c r="I9" s="8">
        <v>2</v>
      </c>
      <c r="J9" s="8">
        <f t="shared" ref="J9:J30" si="1">G9*I9</f>
        <v>402</v>
      </c>
      <c r="K9" s="8"/>
    </row>
    <row r="10" ht="44" customHeight="1" spans="1:11">
      <c r="A10" s="5" t="s">
        <v>11</v>
      </c>
      <c r="B10" s="6">
        <v>8</v>
      </c>
      <c r="C10" s="7" t="s">
        <v>29</v>
      </c>
      <c r="D10" s="7" t="s">
        <v>35</v>
      </c>
      <c r="E10" s="7" t="s">
        <v>36</v>
      </c>
      <c r="F10" s="7" t="s">
        <v>32</v>
      </c>
      <c r="G10" s="8">
        <v>63</v>
      </c>
      <c r="H10" s="7"/>
      <c r="I10" s="8">
        <v>1.5</v>
      </c>
      <c r="J10" s="8">
        <f t="shared" si="1"/>
        <v>94.5</v>
      </c>
      <c r="K10" s="8"/>
    </row>
    <row r="11" ht="44" customHeight="1" spans="1:11">
      <c r="A11" s="5" t="s">
        <v>11</v>
      </c>
      <c r="B11" s="6">
        <v>9</v>
      </c>
      <c r="C11" s="7" t="s">
        <v>29</v>
      </c>
      <c r="D11" s="7" t="s">
        <v>37</v>
      </c>
      <c r="E11" s="9" t="s">
        <v>38</v>
      </c>
      <c r="F11" s="7" t="s">
        <v>32</v>
      </c>
      <c r="G11" s="8">
        <v>237</v>
      </c>
      <c r="H11" s="7" t="s">
        <v>20</v>
      </c>
      <c r="I11" s="8">
        <v>1.5</v>
      </c>
      <c r="J11" s="8">
        <f t="shared" si="1"/>
        <v>355.5</v>
      </c>
      <c r="K11" s="8"/>
    </row>
    <row r="12" ht="44" customHeight="1" spans="1:11">
      <c r="A12" s="5" t="s">
        <v>11</v>
      </c>
      <c r="B12" s="6">
        <v>10</v>
      </c>
      <c r="C12" s="7" t="s">
        <v>29</v>
      </c>
      <c r="D12" s="7" t="s">
        <v>39</v>
      </c>
      <c r="E12" s="7" t="s">
        <v>40</v>
      </c>
      <c r="F12" s="7" t="s">
        <v>41</v>
      </c>
      <c r="G12" s="8">
        <v>95</v>
      </c>
      <c r="H12" s="7" t="s">
        <v>20</v>
      </c>
      <c r="I12" s="8">
        <v>8</v>
      </c>
      <c r="J12" s="8">
        <f t="shared" si="1"/>
        <v>760</v>
      </c>
      <c r="K12" s="8"/>
    </row>
    <row r="13" ht="106" customHeight="1" spans="1:11">
      <c r="A13" s="5" t="s">
        <v>11</v>
      </c>
      <c r="B13" s="6">
        <v>11</v>
      </c>
      <c r="C13" s="7" t="s">
        <v>42</v>
      </c>
      <c r="D13" s="7" t="s">
        <v>43</v>
      </c>
      <c r="E13" s="7" t="s">
        <v>44</v>
      </c>
      <c r="F13" s="7" t="s">
        <v>45</v>
      </c>
      <c r="G13" s="8">
        <v>4</v>
      </c>
      <c r="H13" s="7" t="str">
        <f>_xlfn.DISPIMG("ID_5E99FB8C937A4A1BB04D6B983C1BC772",1)</f>
        <v>=DISPIMG("ID_5E99FB8C937A4A1BB04D6B983C1BC772",1)</v>
      </c>
      <c r="I13" s="8">
        <v>70</v>
      </c>
      <c r="J13" s="8">
        <f t="shared" si="1"/>
        <v>280</v>
      </c>
      <c r="K13" s="8" t="str">
        <f>_xlfn.DISPIMG("ID_ACC7A31979AE4356ADD1751E0319DB5D",1)</f>
        <v>=DISPIMG("ID_ACC7A31979AE4356ADD1751E0319DB5D",1)</v>
      </c>
    </row>
    <row r="14" ht="82" customHeight="1" spans="1:11">
      <c r="A14" s="5" t="s">
        <v>11</v>
      </c>
      <c r="B14" s="6">
        <v>12</v>
      </c>
      <c r="C14" s="7" t="s">
        <v>46</v>
      </c>
      <c r="D14" s="7" t="s">
        <v>47</v>
      </c>
      <c r="E14" s="7" t="s">
        <v>48</v>
      </c>
      <c r="F14" s="7" t="s">
        <v>49</v>
      </c>
      <c r="G14" s="8">
        <v>52</v>
      </c>
      <c r="H14" s="7" t="s">
        <v>20</v>
      </c>
      <c r="I14" s="8">
        <v>12</v>
      </c>
      <c r="J14" s="8">
        <f t="shared" si="1"/>
        <v>624</v>
      </c>
      <c r="K14" s="8" t="str">
        <f>_xlfn.DISPIMG("ID_644BAF0374884C5BBD6BAAD28C8E5729",1)</f>
        <v>=DISPIMG("ID_644BAF0374884C5BBD6BAAD28C8E5729",1)</v>
      </c>
    </row>
    <row r="15" ht="187" customHeight="1" spans="1:11">
      <c r="A15" s="5" t="s">
        <v>11</v>
      </c>
      <c r="B15" s="6">
        <v>13</v>
      </c>
      <c r="C15" s="7" t="s">
        <v>50</v>
      </c>
      <c r="D15" s="7" t="s">
        <v>51</v>
      </c>
      <c r="E15" s="7" t="s">
        <v>52</v>
      </c>
      <c r="F15" s="10" t="s">
        <v>53</v>
      </c>
      <c r="G15" s="8">
        <v>6</v>
      </c>
      <c r="H15" s="7" t="s">
        <v>54</v>
      </c>
      <c r="I15" s="8">
        <v>140</v>
      </c>
      <c r="J15" s="8">
        <f t="shared" si="1"/>
        <v>840</v>
      </c>
      <c r="K15" s="8" t="str">
        <f>_xlfn.DISPIMG("ID_C2129BDAA77B48CD95F0D2527EF65EE0",1)</f>
        <v>=DISPIMG("ID_C2129BDAA77B48CD95F0D2527EF65EE0",1)</v>
      </c>
    </row>
    <row r="16" ht="127" customHeight="1" spans="1:11">
      <c r="A16" s="5" t="s">
        <v>11</v>
      </c>
      <c r="B16" s="6">
        <v>14</v>
      </c>
      <c r="C16" s="7" t="s">
        <v>55</v>
      </c>
      <c r="D16" s="7" t="s">
        <v>56</v>
      </c>
      <c r="E16" s="7" t="s">
        <v>57</v>
      </c>
      <c r="F16" s="7" t="s">
        <v>58</v>
      </c>
      <c r="G16" s="8">
        <v>1</v>
      </c>
      <c r="H16" s="7" t="s">
        <v>59</v>
      </c>
      <c r="I16" s="8">
        <v>275</v>
      </c>
      <c r="J16" s="8">
        <f t="shared" si="1"/>
        <v>275</v>
      </c>
      <c r="K16" s="8" t="str">
        <f>_xlfn.DISPIMG("ID_0FE553DE367B4A789C88CF763790371C",1)</f>
        <v>=DISPIMG("ID_0FE553DE367B4A789C88CF763790371C",1)</v>
      </c>
    </row>
    <row r="17" ht="79" customHeight="1" spans="1:11">
      <c r="A17" s="5" t="s">
        <v>11</v>
      </c>
      <c r="B17" s="6">
        <v>15</v>
      </c>
      <c r="C17" s="7" t="s">
        <v>60</v>
      </c>
      <c r="D17" s="7" t="s">
        <v>61</v>
      </c>
      <c r="E17" s="7" t="s">
        <v>62</v>
      </c>
      <c r="F17" s="7" t="s">
        <v>63</v>
      </c>
      <c r="G17" s="7">
        <v>1</v>
      </c>
      <c r="H17" s="7" t="str">
        <f>_xlfn.DISPIMG("ID_49C113FE94DF4232AF9CE96B65E23988",1)</f>
        <v>=DISPIMG("ID_49C113FE94DF4232AF9CE96B65E23988",1)</v>
      </c>
      <c r="I17" s="7">
        <v>150</v>
      </c>
      <c r="J17" s="7">
        <f t="shared" si="1"/>
        <v>150</v>
      </c>
      <c r="K17" s="8" t="str">
        <f>_xlfn.DISPIMG("ID_FE7590E87C8540CAB7E2722763D7314A",1)</f>
        <v>=DISPIMG("ID_FE7590E87C8540CAB7E2722763D7314A",1)</v>
      </c>
    </row>
    <row r="18" ht="113" customHeight="1" spans="1:11">
      <c r="A18" s="5" t="s">
        <v>11</v>
      </c>
      <c r="B18" s="6">
        <v>16</v>
      </c>
      <c r="C18" s="7" t="s">
        <v>60</v>
      </c>
      <c r="D18" s="7" t="s">
        <v>64</v>
      </c>
      <c r="E18" s="7" t="s">
        <v>65</v>
      </c>
      <c r="F18" s="7" t="s">
        <v>58</v>
      </c>
      <c r="G18" s="8">
        <v>1</v>
      </c>
      <c r="H18" s="7" t="s">
        <v>66</v>
      </c>
      <c r="I18" s="8">
        <v>60</v>
      </c>
      <c r="J18" s="7">
        <f t="shared" si="1"/>
        <v>60</v>
      </c>
      <c r="K18" s="8"/>
    </row>
    <row r="19" ht="337" customHeight="1" spans="1:11">
      <c r="A19" s="5" t="s">
        <v>11</v>
      </c>
      <c r="B19" s="6">
        <v>17</v>
      </c>
      <c r="C19" s="7" t="s">
        <v>67</v>
      </c>
      <c r="D19" s="7" t="s">
        <v>68</v>
      </c>
      <c r="E19" s="7" t="s">
        <v>69</v>
      </c>
      <c r="F19" s="7" t="s">
        <v>70</v>
      </c>
      <c r="G19" s="8">
        <v>1</v>
      </c>
      <c r="H19" s="7" t="str">
        <f>_xlfn.DISPIMG("ID_053789D7D0C4436E9C785F6FF206922B",1)</f>
        <v>=DISPIMG("ID_053789D7D0C4436E9C785F6FF206922B",1)</v>
      </c>
      <c r="I19" s="8">
        <v>1600</v>
      </c>
      <c r="J19" s="8">
        <f t="shared" si="1"/>
        <v>1600</v>
      </c>
      <c r="K19" s="8" t="str">
        <f>_xlfn.DISPIMG("ID_F9FA59CF85494B82A3ABF03D57A31DBF",1)</f>
        <v>=DISPIMG("ID_F9FA59CF85494B82A3ABF03D57A31DBF",1)</v>
      </c>
    </row>
    <row r="20" ht="60" customHeight="1" spans="1:11">
      <c r="A20" s="5" t="s">
        <v>11</v>
      </c>
      <c r="B20" s="6">
        <v>18</v>
      </c>
      <c r="C20" s="7" t="s">
        <v>71</v>
      </c>
      <c r="D20" s="7" t="s">
        <v>72</v>
      </c>
      <c r="E20" s="7" t="s">
        <v>73</v>
      </c>
      <c r="F20" s="7" t="s">
        <v>74</v>
      </c>
      <c r="G20" s="8">
        <v>1</v>
      </c>
      <c r="H20" s="7" t="s">
        <v>75</v>
      </c>
      <c r="I20" s="8">
        <v>180</v>
      </c>
      <c r="J20" s="8">
        <f t="shared" si="1"/>
        <v>180</v>
      </c>
      <c r="K20" s="8" t="str">
        <f>_xlfn.DISPIMG("ID_B3C5031C3018496894807A0E70011276",1)</f>
        <v>=DISPIMG("ID_B3C5031C3018496894807A0E70011276",1)</v>
      </c>
    </row>
    <row r="21" ht="44" customHeight="1" spans="1:11">
      <c r="A21" s="5" t="s">
        <v>11</v>
      </c>
      <c r="B21" s="6">
        <v>19</v>
      </c>
      <c r="C21" s="7" t="s">
        <v>76</v>
      </c>
      <c r="D21" s="7" t="s">
        <v>77</v>
      </c>
      <c r="E21" s="7" t="s">
        <v>78</v>
      </c>
      <c r="F21" s="7" t="s">
        <v>79</v>
      </c>
      <c r="G21" s="8">
        <v>1</v>
      </c>
      <c r="H21" s="7" t="s">
        <v>80</v>
      </c>
      <c r="I21" s="8">
        <v>24</v>
      </c>
      <c r="J21" s="8">
        <f t="shared" si="1"/>
        <v>24</v>
      </c>
      <c r="K21" s="8" t="str">
        <f>_xlfn.DISPIMG("ID_6E42133343A64A98A1631E8E5C6BA7F9",1)</f>
        <v>=DISPIMG("ID_6E42133343A64A98A1631E8E5C6BA7F9",1)</v>
      </c>
    </row>
    <row r="22" ht="79" customHeight="1" spans="1:11">
      <c r="A22" s="5" t="s">
        <v>11</v>
      </c>
      <c r="B22" s="6">
        <v>20</v>
      </c>
      <c r="C22" s="7" t="s">
        <v>76</v>
      </c>
      <c r="D22" s="7" t="s">
        <v>81</v>
      </c>
      <c r="E22" s="7" t="s">
        <v>82</v>
      </c>
      <c r="F22" s="7" t="s">
        <v>83</v>
      </c>
      <c r="G22" s="8">
        <v>1</v>
      </c>
      <c r="H22" s="7" t="s">
        <v>84</v>
      </c>
      <c r="I22" s="8">
        <v>10</v>
      </c>
      <c r="J22" s="8">
        <f t="shared" si="1"/>
        <v>10</v>
      </c>
      <c r="K22" s="8"/>
    </row>
    <row r="23" ht="79" customHeight="1" spans="1:11">
      <c r="A23" s="5" t="s">
        <v>11</v>
      </c>
      <c r="B23" s="6">
        <v>21</v>
      </c>
      <c r="C23" s="7" t="s">
        <v>76</v>
      </c>
      <c r="D23" s="7" t="s">
        <v>85</v>
      </c>
      <c r="E23" s="7" t="s">
        <v>52</v>
      </c>
      <c r="F23" s="7" t="s">
        <v>86</v>
      </c>
      <c r="G23" s="8">
        <v>1</v>
      </c>
      <c r="H23" s="7" t="s">
        <v>87</v>
      </c>
      <c r="I23" s="8">
        <v>15</v>
      </c>
      <c r="J23" s="8">
        <f t="shared" si="1"/>
        <v>15</v>
      </c>
      <c r="K23" s="8"/>
    </row>
    <row r="24" ht="73" customHeight="1" spans="1:11">
      <c r="A24" s="5" t="s">
        <v>11</v>
      </c>
      <c r="B24" s="6">
        <v>22</v>
      </c>
      <c r="C24" s="7" t="s">
        <v>76</v>
      </c>
      <c r="D24" s="7" t="s">
        <v>88</v>
      </c>
      <c r="E24" s="7" t="s">
        <v>89</v>
      </c>
      <c r="F24" s="7" t="s">
        <v>83</v>
      </c>
      <c r="G24" s="8">
        <v>1</v>
      </c>
      <c r="H24" s="7" t="s">
        <v>90</v>
      </c>
      <c r="I24" s="8">
        <v>8</v>
      </c>
      <c r="J24" s="8">
        <f t="shared" si="1"/>
        <v>8</v>
      </c>
      <c r="K24" s="8"/>
    </row>
    <row r="25" ht="69" customHeight="1" spans="1:11">
      <c r="A25" s="5" t="s">
        <v>11</v>
      </c>
      <c r="B25" s="6">
        <v>23</v>
      </c>
      <c r="C25" s="7" t="s">
        <v>76</v>
      </c>
      <c r="D25" s="7" t="s">
        <v>91</v>
      </c>
      <c r="E25" s="7" t="s">
        <v>92</v>
      </c>
      <c r="F25" s="7" t="s">
        <v>93</v>
      </c>
      <c r="G25" s="8">
        <v>1</v>
      </c>
      <c r="H25" s="7" t="s">
        <v>94</v>
      </c>
      <c r="I25" s="8">
        <v>120</v>
      </c>
      <c r="J25" s="8">
        <f t="shared" si="1"/>
        <v>120</v>
      </c>
      <c r="K25" s="8"/>
    </row>
    <row r="26" ht="107" customHeight="1" spans="1:11">
      <c r="A26" s="5" t="s">
        <v>11</v>
      </c>
      <c r="B26" s="6">
        <v>24</v>
      </c>
      <c r="C26" s="7" t="s">
        <v>76</v>
      </c>
      <c r="D26" s="7" t="s">
        <v>95</v>
      </c>
      <c r="E26" s="7" t="s">
        <v>96</v>
      </c>
      <c r="F26" s="7" t="s">
        <v>93</v>
      </c>
      <c r="G26" s="8">
        <v>4</v>
      </c>
      <c r="H26" s="7" t="s">
        <v>97</v>
      </c>
      <c r="I26" s="8">
        <v>105</v>
      </c>
      <c r="J26" s="8">
        <f t="shared" si="1"/>
        <v>420</v>
      </c>
      <c r="K26" s="8"/>
    </row>
    <row r="27" ht="107" customHeight="1" spans="1:11">
      <c r="A27" s="5" t="s">
        <v>11</v>
      </c>
      <c r="B27" s="6">
        <v>25</v>
      </c>
      <c r="C27" s="7" t="s">
        <v>76</v>
      </c>
      <c r="D27" s="7" t="s">
        <v>98</v>
      </c>
      <c r="E27" s="7" t="s">
        <v>92</v>
      </c>
      <c r="F27" s="7" t="s">
        <v>83</v>
      </c>
      <c r="G27" s="8">
        <v>1</v>
      </c>
      <c r="H27" s="7" t="s">
        <v>99</v>
      </c>
      <c r="I27" s="8">
        <v>8</v>
      </c>
      <c r="J27" s="8">
        <f t="shared" si="1"/>
        <v>8</v>
      </c>
      <c r="K27" s="8"/>
    </row>
    <row r="28" ht="79" customHeight="1" spans="1:11">
      <c r="A28" s="5" t="s">
        <v>11</v>
      </c>
      <c r="B28" s="6">
        <v>26</v>
      </c>
      <c r="C28" s="7" t="s">
        <v>76</v>
      </c>
      <c r="D28" s="7" t="s">
        <v>91</v>
      </c>
      <c r="E28" s="7" t="s">
        <v>92</v>
      </c>
      <c r="F28" s="7" t="s">
        <v>79</v>
      </c>
      <c r="G28" s="8">
        <v>3</v>
      </c>
      <c r="H28" s="7" t="s">
        <v>100</v>
      </c>
      <c r="I28" s="8">
        <v>10</v>
      </c>
      <c r="J28" s="8">
        <f t="shared" si="1"/>
        <v>30</v>
      </c>
      <c r="K28" s="8"/>
    </row>
    <row r="29" ht="79" customHeight="1" spans="1:11">
      <c r="A29" s="5" t="s">
        <v>11</v>
      </c>
      <c r="B29" s="6">
        <v>28</v>
      </c>
      <c r="C29" s="7" t="s">
        <v>101</v>
      </c>
      <c r="D29" s="7" t="s">
        <v>47</v>
      </c>
      <c r="E29" s="7" t="s">
        <v>48</v>
      </c>
      <c r="F29" s="7" t="s">
        <v>102</v>
      </c>
      <c r="G29" s="8">
        <v>21</v>
      </c>
      <c r="H29" s="7" t="s">
        <v>103</v>
      </c>
      <c r="I29" s="8">
        <v>12</v>
      </c>
      <c r="J29" s="8">
        <f t="shared" si="1"/>
        <v>252</v>
      </c>
      <c r="K29" s="8" t="str">
        <f>_xlfn.DISPIMG("ID_3F6107D54DB7435FA0194AA4AA7E3F5E",1)</f>
        <v>=DISPIMG("ID_3F6107D54DB7435FA0194AA4AA7E3F5E",1)</v>
      </c>
    </row>
    <row r="30" ht="29" customHeight="1" spans="1:11">
      <c r="A30" s="11"/>
      <c r="B30" s="12" t="s">
        <v>104</v>
      </c>
      <c r="C30" s="13" t="s">
        <v>105</v>
      </c>
      <c r="D30" s="14">
        <v>10136</v>
      </c>
      <c r="E30" s="15" t="s">
        <v>106</v>
      </c>
      <c r="F30" s="15"/>
      <c r="G30" s="15"/>
      <c r="H30" s="16"/>
      <c r="I30" s="22"/>
      <c r="J30" s="22">
        <f>SUM(J3:J29)</f>
        <v>10136</v>
      </c>
      <c r="K30" s="23"/>
    </row>
    <row r="31" ht="29" customHeight="1" spans="2:11">
      <c r="B31" s="17"/>
      <c r="C31" s="18"/>
      <c r="D31" s="18"/>
      <c r="E31" s="18"/>
      <c r="F31" s="18"/>
      <c r="G31" s="17"/>
      <c r="H31" s="18"/>
      <c r="I31" s="17"/>
      <c r="J31" s="17"/>
      <c r="K31" s="17"/>
    </row>
    <row r="32" ht="296" customHeight="1" spans="2:11">
      <c r="B32" s="19" t="s">
        <v>107</v>
      </c>
      <c r="C32" s="20"/>
      <c r="D32" s="20"/>
      <c r="E32" s="20"/>
      <c r="F32" s="20"/>
      <c r="G32" s="20"/>
      <c r="H32" s="20"/>
      <c r="I32" s="2"/>
      <c r="J32" s="2"/>
      <c r="K32" s="20"/>
    </row>
    <row r="33" ht="29" customHeight="1" spans="2:11">
      <c r="B33" s="17"/>
      <c r="C33" s="18"/>
      <c r="D33" s="18"/>
      <c r="E33" s="18"/>
      <c r="F33" s="18"/>
      <c r="G33" s="17"/>
      <c r="H33" s="18"/>
      <c r="I33" s="17"/>
      <c r="J33" s="17"/>
      <c r="K33" s="17"/>
    </row>
    <row r="34" ht="29" customHeight="1" spans="2:11">
      <c r="B34" s="17"/>
      <c r="C34" s="18"/>
      <c r="D34" s="18"/>
      <c r="E34" s="18"/>
      <c r="F34" s="18"/>
      <c r="G34" s="17"/>
      <c r="H34" s="18"/>
      <c r="I34" s="17"/>
      <c r="J34" s="17"/>
      <c r="K34" s="17"/>
    </row>
    <row r="35" ht="29" customHeight="1" spans="2:11">
      <c r="B35" s="17"/>
      <c r="C35" s="18"/>
      <c r="D35" s="18"/>
      <c r="E35" s="18"/>
      <c r="F35" s="18"/>
      <c r="G35" s="17"/>
      <c r="H35" s="18"/>
      <c r="I35" s="17"/>
      <c r="J35" s="17"/>
      <c r="K35" s="17"/>
    </row>
    <row r="36" spans="2:11">
      <c r="B36" s="17"/>
      <c r="C36" s="18"/>
      <c r="D36" s="18"/>
      <c r="E36" s="18"/>
      <c r="F36" s="18"/>
      <c r="G36" s="17"/>
      <c r="H36" s="18"/>
      <c r="I36" s="17"/>
      <c r="J36" s="17"/>
      <c r="K36" s="17"/>
    </row>
    <row r="37" spans="2:11">
      <c r="B37" s="17"/>
      <c r="C37" s="18"/>
      <c r="D37" s="18"/>
      <c r="E37" s="18"/>
      <c r="F37" s="18"/>
      <c r="G37" s="17"/>
      <c r="H37" s="18"/>
      <c r="I37" s="17"/>
      <c r="J37" s="17"/>
      <c r="K37" s="17"/>
    </row>
    <row r="57" spans="8:8">
      <c r="H57" s="3" t="s">
        <v>108</v>
      </c>
    </row>
  </sheetData>
  <mergeCells count="2">
    <mergeCell ref="B1:K1"/>
    <mergeCell ref="B32:K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张秋媛</cp:lastModifiedBy>
  <dcterms:created xsi:type="dcterms:W3CDTF">2025-08-05T09:21:00Z</dcterms:created>
  <dcterms:modified xsi:type="dcterms:W3CDTF">2025-12-08T00:33:48Z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EE360BCB2A414E748C693C7077DFA95C_13</vt:lpwstr>
  </property>
  <property fmtid="{D5CDD505-2E9C-101B-9397-08002B2CF9AE}" pid="3" name="KSOProductBuildVer">
    <vt:lpwstr>2052-12.1.0.18608</vt:lpwstr>
  </property>
</Properties>
</file>